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in" sheetId="1" state="visible" r:id="rId3"/>
    <sheet name="Leistungskurve PV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<sst xmlns="http://schemas.openxmlformats.org/spreadsheetml/2006/main" count="55" uniqueCount="50">
  <si>
    <t xml:space="preserve">PTTM15-Rechner</t>
  </si>
  <si>
    <t xml:space="preserve">Aussentemperatur</t>
  </si>
  <si>
    <t xml:space="preserve">Aktuelle Durchschn.PVTpvLeistung15min</t>
  </si>
  <si>
    <t xml:space="preserve">Paneltemperatur (F1)</t>
  </si>
  <si>
    <t xml:space="preserve">Speichertemperatur</t>
  </si>
  <si>
    <t xml:space="preserve">Max. PVTpvLeistung</t>
  </si>
  <si>
    <t xml:space="preserve">FaktorVerlustPVLeistungDurchWärmeProGradÜberZimmert.</t>
  </si>
  <si>
    <t xml:space="preserve">Referenz-Temperatur PV 0°K</t>
  </si>
  <si>
    <t xml:space="preserve">Berechn. Leistung PVT als Vorraussage Thermieleistung</t>
  </si>
  <si>
    <t xml:space="preserve">PTTM15</t>
  </si>
  <si>
    <t xml:space="preserve">PTTM15=Potenzielle Thermische Temperatur 15min</t>
  </si>
  <si>
    <t xml:space="preserve">PTTM15-Formel=((Aussentemperatur + (PVTpvLeistungDurchschnitt15min / MaxPVTpvLeistung x 100) + ((Paneltemperatur - Zimmertemperatur) x VerlustfaktorPVproGrad)) :2 )</t>
  </si>
  <si>
    <t xml:space="preserve">Entscheidung zur Heizung des Speichers?</t>
  </si>
  <si>
    <t xml:space="preserve">°C in 30min 100% Sonne DeltaT 30°K</t>
  </si>
  <si>
    <t xml:space="preserve">°C in 30min 50% Sonne DeltaT 30°K</t>
  </si>
  <si>
    <t xml:space="preserve">°C in 30min 20% Sonne DeltaT 30°K</t>
  </si>
  <si>
    <t xml:space="preserve">DeltaT °K</t>
  </si>
  <si>
    <t xml:space="preserve">Verlust [W]</t>
  </si>
  <si>
    <t xml:space="preserve">Mittel 20%</t>
  </si>
  <si>
    <t xml:space="preserve">Mittel 50%</t>
  </si>
  <si>
    <t xml:space="preserve">Mittel 100%</t>
  </si>
  <si>
    <t xml:space="preserve">11°K</t>
  </si>
  <si>
    <t xml:space="preserve">27°K</t>
  </si>
  <si>
    <t xml:space="preserve">56°K</t>
  </si>
  <si>
    <t xml:space="preserve">Stagn. 20%</t>
  </si>
  <si>
    <t xml:space="preserve">Stagn. 50%</t>
  </si>
  <si>
    <t xml:space="preserve">Stagn. 100%</t>
  </si>
  <si>
    <t xml:space="preserve">22°K</t>
  </si>
  <si>
    <t xml:space="preserve">55°K</t>
  </si>
  <si>
    <t xml:space="preserve">111°K</t>
  </si>
  <si>
    <t xml:space="preserve">Verlust pro m² / °K</t>
  </si>
  <si>
    <t xml:space="preserve">Arbeit bei 0°K DeltaT Volle Sonne</t>
  </si>
  <si>
    <t xml:space="preserve">W/m2*°K</t>
  </si>
  <si>
    <t xml:space="preserve">W/m2</t>
  </si>
  <si>
    <t xml:space="preserve">Wh/l für 1°C Erwärmung</t>
  </si>
  <si>
    <t xml:space="preserve">Arbeit bei 0°K DeltaT 50% Sonne</t>
  </si>
  <si>
    <t xml:space="preserve">Arbeit bei 0°K DeltaT 20% Sonne</t>
  </si>
  <si>
    <t xml:space="preserve">Oberfläche</t>
  </si>
  <si>
    <t xml:space="preserve">Leistung kWh alle Panels bei 100% 0°K 30min</t>
  </si>
  <si>
    <t xml:space="preserve">m²</t>
  </si>
  <si>
    <t xml:space="preserve">kWh</t>
  </si>
  <si>
    <t xml:space="preserve">Wassermenge</t>
  </si>
  <si>
    <t xml:space="preserve"> (11 Panels * 1.78l + 20l Kreislauf)</t>
  </si>
  <si>
    <t xml:space="preserve">Leistung kWh alle Panels bei 50% 0°K 30min</t>
  </si>
  <si>
    <t xml:space="preserve">l</t>
  </si>
  <si>
    <t xml:space="preserve">Leistung kWh alle Panels bei 20% 0°K 30min</t>
  </si>
  <si>
    <t xml:space="preserve">Wh für 1°C</t>
  </si>
  <si>
    <t xml:space="preserve">20°C</t>
  </si>
  <si>
    <t xml:space="preserve">Temperaturanstieg pro min/pro m²</t>
  </si>
  <si>
    <t xml:space="preserve">°K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</si>
</sst>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&quot; °C&quot;"/>
    <numFmt numFmtId="166" formatCode="0.00&quot; kW&quot;"/>
    <numFmt numFmtId="167" formatCode="0.0&quot; %&quot;"/>
    <numFmt numFmtId="168" formatCode="General"/>
    <numFmt numFmtId="169" formatCode="0&quot; % [W]&quot;"/>
    <numFmt numFmtId="170" formatCode="0"/>
    <numFmt numFmtId="171" formatCode="0.00"/>
  </numFmts>
  <fonts count="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99"/>
        <bgColor rgb="FFFFFF99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double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92D050"/>
        </patternFill>
      </fill>
    </dxf>
    <dxf>
      <fill>
        <patternFill>
          <bgColor rgb="FFFFC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0.79296875" defaultRowHeight="15" zeroHeight="false" outlineLevelRow="0" outlineLevelCol="0"/>
  <cols>
    <col collapsed="false" customWidth="true" hidden="false" outlineLevel="0" max="1" min="1" style="0" width="53.57"/>
    <col collapsed="false" customWidth="true" hidden="false" outlineLevel="0" max="3" min="3" style="0" width="155.57"/>
  </cols>
  <sheetData>
    <row r="1" customFormat="false" ht="15" hidden="false" customHeight="false" outlineLevel="0" collapsed="false">
      <c r="A1" s="0" t="s">
        <v>0</v>
      </c>
    </row>
    <row r="3" customFormat="false" ht="15" hidden="false" customHeight="false" outlineLevel="0" collapsed="false">
      <c r="A3" s="0" t="s">
        <v>1</v>
      </c>
      <c r="B3" s="1" t="n">
        <v>24.9</v>
      </c>
    </row>
    <row r="4" customFormat="false" ht="15" hidden="false" customHeight="false" outlineLevel="0" collapsed="false">
      <c r="A4" s="0" t="s">
        <v>2</v>
      </c>
      <c r="B4" s="2" t="n">
        <v>3.21</v>
      </c>
    </row>
    <row r="5" customFormat="false" ht="15" hidden="false" customHeight="false" outlineLevel="0" collapsed="false">
      <c r="A5" s="0" t="s">
        <v>3</v>
      </c>
      <c r="B5" s="1" t="n">
        <v>43.8</v>
      </c>
    </row>
    <row r="6" customFormat="false" ht="15" hidden="false" customHeight="false" outlineLevel="0" collapsed="false">
      <c r="A6" s="0" t="s">
        <v>4</v>
      </c>
      <c r="B6" s="1" t="n">
        <v>39.3</v>
      </c>
    </row>
    <row r="8" customFormat="false" ht="15" hidden="false" customHeight="false" outlineLevel="0" collapsed="false">
      <c r="A8" s="0" t="s">
        <v>5</v>
      </c>
      <c r="B8" s="3" t="n">
        <v>3.8</v>
      </c>
    </row>
    <row r="9" customFormat="false" ht="15" hidden="false" customHeight="false" outlineLevel="0" collapsed="false">
      <c r="A9" s="0" t="s">
        <v>6</v>
      </c>
      <c r="B9" s="4" t="n">
        <v>0.5</v>
      </c>
    </row>
    <row r="10" customFormat="false" ht="15" hidden="false" customHeight="false" outlineLevel="0" collapsed="false">
      <c r="A10" s="0" t="s">
        <v>7</v>
      </c>
      <c r="B10" s="5" t="n">
        <v>20</v>
      </c>
    </row>
    <row r="11" customFormat="false" ht="15" hidden="false" customHeight="false" outlineLevel="0" collapsed="false">
      <c r="A11" s="0" t="s">
        <v>8</v>
      </c>
      <c r="B11" s="6" t="n">
        <f aca="false">(B4/B8)*100+((B5-B10)*B9)</f>
        <v>96.3736842105263</v>
      </c>
    </row>
    <row r="14" customFormat="false" ht="15" hidden="false" customHeight="false" outlineLevel="0" collapsed="false">
      <c r="A14" s="0" t="s">
        <v>9</v>
      </c>
      <c r="B14" s="7" t="n">
        <f aca="false">((B3+(B4/B8*100)+((B5-B10)*B9))/2)</f>
        <v>60.6368421052632</v>
      </c>
      <c r="C14" s="8" t="s">
        <v>10</v>
      </c>
    </row>
    <row r="15" customFormat="false" ht="15" hidden="false" customHeight="false" outlineLevel="0" collapsed="false">
      <c r="C15" s="0" t="s">
        <v>11</v>
      </c>
    </row>
    <row r="16" customFormat="false" ht="15" hidden="false" customHeight="false" outlineLevel="0" collapsed="false">
      <c r="A16" s="0" t="s">
        <v>12</v>
      </c>
      <c r="B16" s="9" t="b">
        <f aca="false">IF(B14&gt;B6,TRUE(),FALSE())</f>
        <v>1</v>
      </c>
    </row>
  </sheetData>
  <conditionalFormatting sqref="B16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3.51953125" defaultRowHeight="12.75" zeroHeight="false" outlineLevelRow="0" outlineLevelCol="0"/>
  <cols>
    <col collapsed="false" customWidth="true" hidden="false" outlineLevel="0" max="1" min="1" style="0" width="19.03"/>
    <col collapsed="false" customWidth="true" hidden="false" outlineLevel="0" max="2" min="2" style="0" width="38.05"/>
    <col collapsed="false" customWidth="true" hidden="false" outlineLevel="0" max="3" min="3" style="0" width="38.72"/>
    <col collapsed="false" customWidth="true" hidden="false" outlineLevel="0" max="4" min="4" style="0" width="35.88"/>
    <col collapsed="false" customWidth="true" hidden="false" outlineLevel="0" max="5" min="5" style="0" width="12.02"/>
    <col collapsed="false" customWidth="false" hidden="false" outlineLevel="0" max="6" min="6" style="10" width="13.52"/>
  </cols>
  <sheetData>
    <row r="1" customFormat="false" ht="12.75" hidden="false" customHeight="false" outlineLevel="0" collapsed="false">
      <c r="A1" s="0" t="s">
        <v>1</v>
      </c>
      <c r="B1" s="0" t="s">
        <v>13</v>
      </c>
      <c r="C1" s="0" t="s">
        <v>14</v>
      </c>
      <c r="D1" s="0" t="s">
        <v>15</v>
      </c>
      <c r="F1" s="10" t="s">
        <v>16</v>
      </c>
      <c r="G1" s="8" t="s">
        <v>17</v>
      </c>
      <c r="H1" s="11" t="n">
        <v>100</v>
      </c>
      <c r="I1" s="11" t="n">
        <v>90</v>
      </c>
      <c r="J1" s="11" t="n">
        <v>80</v>
      </c>
      <c r="K1" s="11" t="n">
        <v>70</v>
      </c>
      <c r="L1" s="11" t="n">
        <v>60</v>
      </c>
      <c r="M1" s="11" t="n">
        <v>50</v>
      </c>
      <c r="N1" s="11" t="n">
        <v>40</v>
      </c>
      <c r="O1" s="11" t="n">
        <v>30</v>
      </c>
      <c r="P1" s="11" t="n">
        <v>20</v>
      </c>
      <c r="Q1" s="11" t="n">
        <v>10</v>
      </c>
      <c r="R1" s="11"/>
    </row>
    <row r="2" customFormat="false" ht="12.75" hidden="false" customHeight="false" outlineLevel="0" collapsed="false">
      <c r="A2" s="0" t="n">
        <v>-10</v>
      </c>
      <c r="B2" s="12" t="n">
        <f aca="false">A2+((($C$61-($A$61*30))*$A$72)/($A$63*$A$75)/2)</f>
        <v>105.167883466049</v>
      </c>
      <c r="C2" s="12" t="n">
        <f aca="false">A2+((($C$64-($A$61*30))*$A$72)/($A$63*$A$75)/2)</f>
        <v>26.4839434754578</v>
      </c>
      <c r="D2" s="12" t="n">
        <f aca="false">A2+((($C$64-($A$61*30))*$A$72)/($A$63*$A$75)/100*20)</f>
        <v>4.59357739018313</v>
      </c>
      <c r="E2" s="12"/>
      <c r="F2" s="10" t="n">
        <v>0</v>
      </c>
      <c r="G2" s="8" t="n">
        <f aca="false">$A$72*($A$61*F2)</f>
        <v>0</v>
      </c>
      <c r="H2" s="8" t="n">
        <f aca="false">$A$72*($C$61/100*H$1)-$G2</f>
        <v>14450.4</v>
      </c>
      <c r="I2" s="8" t="n">
        <f aca="false">$A$72*($C$61/100*I$1)-$G2</f>
        <v>13005.36</v>
      </c>
      <c r="J2" s="8" t="n">
        <f aca="false">$A$72*($C$61/100*J$1)-$G2</f>
        <v>11560.32</v>
      </c>
      <c r="K2" s="8" t="n">
        <f aca="false">$A$72*($C$61/100*K$1)-$G2</f>
        <v>10115.28</v>
      </c>
      <c r="L2" s="8" t="n">
        <f aca="false">$A$72*($C$61/100*L$1)-$G2</f>
        <v>8670.24</v>
      </c>
      <c r="M2" s="8" t="n">
        <f aca="false">$A$72*($C$61/100*M$1)-$G2</f>
        <v>7225.2</v>
      </c>
      <c r="N2" s="8" t="n">
        <f aca="false">$A$72*($C$61/100*N$1)-$G2</f>
        <v>5780.16</v>
      </c>
      <c r="O2" s="8" t="n">
        <f aca="false">$A$72*($C$61/100*O$1)-$G2</f>
        <v>4335.12</v>
      </c>
      <c r="P2" s="8" t="n">
        <f aca="false">$A$72*($C$61/100*P$1)-$G2</f>
        <v>2890.08</v>
      </c>
      <c r="Q2" s="8" t="n">
        <f aca="false">$A$72*($C$61/100*Q$1)-$G2</f>
        <v>1445.04</v>
      </c>
    </row>
    <row r="3" customFormat="false" ht="12.75" hidden="false" customHeight="false" outlineLevel="0" collapsed="false">
      <c r="A3" s="0" t="n">
        <v>-9</v>
      </c>
      <c r="B3" s="12" t="n">
        <f aca="false">A3+((($C$61-($A$61*30))*$A$72)/($A$63*$A$75)/2)</f>
        <v>106.167883466049</v>
      </c>
      <c r="C3" s="12" t="n">
        <f aca="false">A3+((($C$64-($A$61*30))*$A$72)/($A$63*$A$75)/2)</f>
        <v>27.4839434754578</v>
      </c>
      <c r="D3" s="12" t="n">
        <f aca="false">A3+((($C$64-($A$61*30))*$A$72)/($A$63*$A$75)/100*20)</f>
        <v>5.59357739018313</v>
      </c>
      <c r="E3" s="12"/>
      <c r="F3" s="10" t="n">
        <v>1</v>
      </c>
      <c r="G3" s="8" t="n">
        <f aca="false">$A$72*($A$61*F3)</f>
        <v>129.168</v>
      </c>
      <c r="H3" s="8" t="n">
        <f aca="false">$A$72*($C$61/100*H$1)-$G3</f>
        <v>14321.232</v>
      </c>
      <c r="I3" s="8" t="n">
        <f aca="false">$A$72*($C$61/100*I$1)-$G3</f>
        <v>12876.192</v>
      </c>
      <c r="J3" s="8" t="n">
        <f aca="false">$A$72*($C$61/100*J$1)-$G3</f>
        <v>11431.152</v>
      </c>
      <c r="K3" s="8" t="n">
        <f aca="false">$A$72*($C$61/100*K$1)-$G3</f>
        <v>9986.112</v>
      </c>
      <c r="L3" s="8" t="n">
        <f aca="false">$A$72*($C$61/100*L$1)-$G3</f>
        <v>8541.072</v>
      </c>
      <c r="M3" s="8" t="n">
        <f aca="false">$A$72*($C$61/100*M$1)-$G3</f>
        <v>7096.032</v>
      </c>
      <c r="N3" s="8" t="n">
        <f aca="false">$A$72*($C$61/100*N$1)-$G3</f>
        <v>5650.992</v>
      </c>
      <c r="O3" s="8" t="n">
        <f aca="false">$A$72*($C$61/100*O$1)-$G3</f>
        <v>4205.952</v>
      </c>
      <c r="P3" s="8" t="n">
        <f aca="false">$A$72*($C$61/100*P$1)-$G3</f>
        <v>2760.912</v>
      </c>
      <c r="Q3" s="8" t="n">
        <f aca="false">$A$72*($C$61/100*Q$1)-$G3</f>
        <v>1315.872</v>
      </c>
    </row>
    <row r="4" customFormat="false" ht="12.75" hidden="false" customHeight="false" outlineLevel="0" collapsed="false">
      <c r="A4" s="0" t="n">
        <v>-8</v>
      </c>
      <c r="B4" s="12" t="n">
        <f aca="false">A4+((($C$61-($A$61*30))*$A$72)/($A$63*$A$75)/2)</f>
        <v>107.167883466049</v>
      </c>
      <c r="C4" s="12" t="n">
        <f aca="false">A4+((($C$64-($A$61*30))*$A$72)/($A$63*$A$75)/2)</f>
        <v>28.4839434754578</v>
      </c>
      <c r="D4" s="12" t="n">
        <f aca="false">A4+((($C$64-($A$61*30))*$A$72)/($A$63*$A$75)/100*20)</f>
        <v>6.59357739018313</v>
      </c>
      <c r="E4" s="12"/>
      <c r="F4" s="10" t="n">
        <v>2</v>
      </c>
      <c r="G4" s="8" t="n">
        <f aca="false">$A$72*($A$61*F4)</f>
        <v>258.336</v>
      </c>
      <c r="H4" s="8" t="n">
        <f aca="false">$A$72*($C$61/100*H$1)-$G4</f>
        <v>14192.064</v>
      </c>
      <c r="I4" s="8" t="n">
        <f aca="false">$A$72*($C$61/100*I$1)-$G4</f>
        <v>12747.024</v>
      </c>
      <c r="J4" s="8" t="n">
        <f aca="false">$A$72*($C$61/100*J$1)-$G4</f>
        <v>11301.984</v>
      </c>
      <c r="K4" s="8" t="n">
        <f aca="false">$A$72*($C$61/100*K$1)-$G4</f>
        <v>9856.944</v>
      </c>
      <c r="L4" s="8" t="n">
        <f aca="false">$A$72*($C$61/100*L$1)-$G4</f>
        <v>8411.904</v>
      </c>
      <c r="M4" s="8" t="n">
        <f aca="false">$A$72*($C$61/100*M$1)-$G4</f>
        <v>6966.864</v>
      </c>
      <c r="N4" s="8" t="n">
        <f aca="false">$A$72*($C$61/100*N$1)-$G4</f>
        <v>5521.824</v>
      </c>
      <c r="O4" s="8" t="n">
        <f aca="false">$A$72*($C$61/100*O$1)-$G4</f>
        <v>4076.784</v>
      </c>
      <c r="P4" s="8" t="n">
        <f aca="false">$A$72*($C$61/100*P$1)-$G4</f>
        <v>2631.744</v>
      </c>
      <c r="Q4" s="8" t="n">
        <f aca="false">$A$72*($C$61/100*Q$1)-$G4</f>
        <v>1186.704</v>
      </c>
    </row>
    <row r="5" customFormat="false" ht="12.75" hidden="false" customHeight="false" outlineLevel="0" collapsed="false">
      <c r="A5" s="0" t="n">
        <v>-7</v>
      </c>
      <c r="B5" s="12" t="n">
        <f aca="false">A5+((($C$61-($A$61*30))*$A$72)/($A$63*$A$75)/2)</f>
        <v>108.167883466049</v>
      </c>
      <c r="C5" s="12" t="n">
        <f aca="false">A5+((($C$64-($A$61*30))*$A$72)/($A$63*$A$75)/2)</f>
        <v>29.4839434754578</v>
      </c>
      <c r="D5" s="12" t="n">
        <f aca="false">A5+((($C$64-($A$61*30))*$A$72)/($A$63*$A$75)/100*20)</f>
        <v>7.59357739018313</v>
      </c>
      <c r="E5" s="12"/>
      <c r="F5" s="10" t="n">
        <v>3</v>
      </c>
      <c r="G5" s="8" t="n">
        <f aca="false">$A$72*($A$61*F5)</f>
        <v>387.504</v>
      </c>
      <c r="H5" s="8" t="n">
        <f aca="false">$A$72*($C$61/100*H$1)-$G5</f>
        <v>14062.896</v>
      </c>
      <c r="I5" s="8" t="n">
        <f aca="false">$A$72*($C$61/100*I$1)-$G5</f>
        <v>12617.856</v>
      </c>
      <c r="J5" s="8" t="n">
        <f aca="false">$A$72*($C$61/100*J$1)-$G5</f>
        <v>11172.816</v>
      </c>
      <c r="K5" s="8" t="n">
        <f aca="false">$A$72*($C$61/100*K$1)-$G5</f>
        <v>9727.776</v>
      </c>
      <c r="L5" s="8" t="n">
        <f aca="false">$A$72*($C$61/100*L$1)-$G5</f>
        <v>8282.736</v>
      </c>
      <c r="M5" s="8" t="n">
        <f aca="false">$A$72*($C$61/100*M$1)-$G5</f>
        <v>6837.696</v>
      </c>
      <c r="N5" s="8" t="n">
        <f aca="false">$A$72*($C$61/100*N$1)-$G5</f>
        <v>5392.656</v>
      </c>
      <c r="O5" s="8" t="n">
        <f aca="false">$A$72*($C$61/100*O$1)-$G5</f>
        <v>3947.616</v>
      </c>
      <c r="P5" s="8" t="n">
        <f aca="false">$A$72*($C$61/100*P$1)-$G5</f>
        <v>2502.576</v>
      </c>
      <c r="Q5" s="8" t="n">
        <f aca="false">$A$72*($C$61/100*Q$1)-$G5</f>
        <v>1057.536</v>
      </c>
      <c r="S5" s="8" t="s">
        <v>18</v>
      </c>
      <c r="T5" s="8" t="s">
        <v>19</v>
      </c>
      <c r="U5" s="8" t="s">
        <v>20</v>
      </c>
    </row>
    <row r="6" customFormat="false" ht="12.75" hidden="false" customHeight="false" outlineLevel="0" collapsed="false">
      <c r="A6" s="0" t="n">
        <v>-6</v>
      </c>
      <c r="B6" s="12" t="n">
        <f aca="false">A6+((($C$61-($A$61*30))*$A$72)/($A$63*$A$75)/2)</f>
        <v>109.167883466049</v>
      </c>
      <c r="C6" s="12" t="n">
        <f aca="false">A6+((($C$64-($A$61*30))*$A$72)/($A$63*$A$75)/2)</f>
        <v>30.4839434754578</v>
      </c>
      <c r="D6" s="12" t="n">
        <f aca="false">A6+((($C$64-($A$61*30))*$A$72)/($A$63*$A$75)/100*20)</f>
        <v>8.59357739018313</v>
      </c>
      <c r="E6" s="12"/>
      <c r="F6" s="10" t="n">
        <v>4</v>
      </c>
      <c r="G6" s="8" t="n">
        <f aca="false">$A$72*($A$61*F6)</f>
        <v>516.672</v>
      </c>
      <c r="H6" s="8" t="n">
        <f aca="false">$A$72*($C$61/100*H$1)-$G6</f>
        <v>13933.728</v>
      </c>
      <c r="I6" s="8" t="n">
        <f aca="false">$A$72*($C$61/100*I$1)-$G6</f>
        <v>12488.688</v>
      </c>
      <c r="J6" s="8" t="n">
        <f aca="false">$A$72*($C$61/100*J$1)-$G6</f>
        <v>11043.648</v>
      </c>
      <c r="K6" s="8" t="n">
        <f aca="false">$A$72*($C$61/100*K$1)-$G6</f>
        <v>9598.608</v>
      </c>
      <c r="L6" s="8" t="n">
        <f aca="false">$A$72*($C$61/100*L$1)-$G6</f>
        <v>8153.568</v>
      </c>
      <c r="M6" s="8" t="n">
        <f aca="false">$A$72*($C$61/100*M$1)-$G6</f>
        <v>6708.528</v>
      </c>
      <c r="N6" s="8" t="n">
        <f aca="false">$A$72*($C$61/100*N$1)-$G6</f>
        <v>5263.488</v>
      </c>
      <c r="O6" s="8" t="n">
        <f aca="false">$A$72*($C$61/100*O$1)-$G6</f>
        <v>3818.448</v>
      </c>
      <c r="P6" s="8" t="n">
        <f aca="false">$A$72*($C$61/100*P$1)-$G6</f>
        <v>2373.408</v>
      </c>
      <c r="Q6" s="8" t="n">
        <f aca="false">$A$72*($C$61/100*Q$1)-$G6</f>
        <v>928.368</v>
      </c>
      <c r="S6" s="8" t="n">
        <f aca="false">AVERAGE(P2:P24)</f>
        <v>1469.232</v>
      </c>
      <c r="T6" s="8" t="n">
        <f aca="false">AVERAGE(M2:M57)</f>
        <v>3673.08</v>
      </c>
      <c r="U6" s="8" t="n">
        <f aca="false">AVERAGE(H2:H113)</f>
        <v>7281.576</v>
      </c>
    </row>
    <row r="7" customFormat="false" ht="12.75" hidden="false" customHeight="false" outlineLevel="0" collapsed="false">
      <c r="A7" s="0" t="n">
        <v>-5</v>
      </c>
      <c r="B7" s="12" t="n">
        <f aca="false">A7+((($C$61-($A$61*30))*$A$72)/($A$63*$A$75)/2)</f>
        <v>110.167883466049</v>
      </c>
      <c r="C7" s="12" t="n">
        <f aca="false">A7+((($C$64-($A$61*30))*$A$72)/($A$63*$A$75)/2)</f>
        <v>31.4839434754578</v>
      </c>
      <c r="D7" s="12" t="n">
        <f aca="false">A7+((($C$64-($A$61*30))*$A$72)/($A$63*$A$75)/100*20)</f>
        <v>9.59357739018313</v>
      </c>
      <c r="E7" s="12"/>
      <c r="F7" s="10" t="n">
        <v>5</v>
      </c>
      <c r="G7" s="8" t="n">
        <f aca="false">$A$72*($A$61*F7)</f>
        <v>645.84</v>
      </c>
      <c r="H7" s="8" t="n">
        <f aca="false">$A$72*($C$61/100*H$1)-$G7</f>
        <v>13804.56</v>
      </c>
      <c r="I7" s="8" t="n">
        <f aca="false">$A$72*($C$61/100*I$1)-$G7</f>
        <v>12359.52</v>
      </c>
      <c r="J7" s="8" t="n">
        <f aca="false">$A$72*($C$61/100*J$1)-$G7</f>
        <v>10914.48</v>
      </c>
      <c r="K7" s="8" t="n">
        <f aca="false">$A$72*($C$61/100*K$1)-$G7</f>
        <v>9469.44</v>
      </c>
      <c r="L7" s="8" t="n">
        <f aca="false">$A$72*($C$61/100*L$1)-$G7</f>
        <v>8024.4</v>
      </c>
      <c r="M7" s="8" t="n">
        <f aca="false">$A$72*($C$61/100*M$1)-$G7</f>
        <v>6579.36</v>
      </c>
      <c r="N7" s="8" t="n">
        <f aca="false">$A$72*($C$61/100*N$1)-$G7</f>
        <v>5134.32</v>
      </c>
      <c r="O7" s="8" t="n">
        <f aca="false">$A$72*($C$61/100*O$1)-$G7</f>
        <v>3689.28</v>
      </c>
      <c r="P7" s="8" t="n">
        <f aca="false">$A$72*($C$61/100*P$1)-$G7</f>
        <v>2244.24</v>
      </c>
      <c r="Q7" s="8" t="n">
        <f aca="false">$A$72*($C$61/100*Q$1)-$G7</f>
        <v>799.2</v>
      </c>
      <c r="S7" s="13" t="s">
        <v>21</v>
      </c>
      <c r="T7" s="13" t="s">
        <v>22</v>
      </c>
      <c r="U7" s="13" t="s">
        <v>23</v>
      </c>
    </row>
    <row r="8" customFormat="false" ht="12.75" hidden="false" customHeight="false" outlineLevel="0" collapsed="false">
      <c r="A8" s="0" t="n">
        <v>-4</v>
      </c>
      <c r="B8" s="12" t="n">
        <f aca="false">A8+((($C$61-($A$61*30))*$A$72)/($A$63*$A$75)/2)</f>
        <v>111.167883466049</v>
      </c>
      <c r="C8" s="12" t="n">
        <f aca="false">A8+((($C$64-($A$61*30))*$A$72)/($A$63*$A$75)/2)</f>
        <v>32.4839434754578</v>
      </c>
      <c r="D8" s="12" t="n">
        <f aca="false">A8+((($C$64-($A$61*30))*$A$72)/($A$63*$A$75)/100*20)</f>
        <v>10.5935773901831</v>
      </c>
      <c r="E8" s="12"/>
      <c r="F8" s="10" t="n">
        <v>6</v>
      </c>
      <c r="G8" s="8" t="n">
        <f aca="false">$A$72*($A$61*F8)</f>
        <v>775.008</v>
      </c>
      <c r="H8" s="8" t="n">
        <f aca="false">$A$72*($C$61/100*H$1)-$G8</f>
        <v>13675.392</v>
      </c>
      <c r="I8" s="8" t="n">
        <f aca="false">$A$72*($C$61/100*I$1)-$G8</f>
        <v>12230.352</v>
      </c>
      <c r="J8" s="8" t="n">
        <f aca="false">$A$72*($C$61/100*J$1)-$G8</f>
        <v>10785.312</v>
      </c>
      <c r="K8" s="8" t="n">
        <f aca="false">$A$72*($C$61/100*K$1)-$G8</f>
        <v>9340.272</v>
      </c>
      <c r="L8" s="8" t="n">
        <f aca="false">$A$72*($C$61/100*L$1)-$G8</f>
        <v>7895.232</v>
      </c>
      <c r="M8" s="8" t="n">
        <f aca="false">$A$72*($C$61/100*M$1)-$G8</f>
        <v>6450.192</v>
      </c>
      <c r="N8" s="8" t="n">
        <f aca="false">$A$72*($C$61/100*N$1)-$G8</f>
        <v>5005.152</v>
      </c>
      <c r="O8" s="8" t="n">
        <f aca="false">$A$72*($C$61/100*O$1)-$G8</f>
        <v>3560.112</v>
      </c>
      <c r="P8" s="8" t="n">
        <f aca="false">$A$72*($C$61/100*P$1)-$G8</f>
        <v>2115.072</v>
      </c>
      <c r="Q8" s="8" t="n">
        <f aca="false">$A$72*($C$61/100*Q$1)-$G8</f>
        <v>670.032</v>
      </c>
    </row>
    <row r="9" customFormat="false" ht="12.75" hidden="false" customHeight="false" outlineLevel="0" collapsed="false">
      <c r="A9" s="0" t="n">
        <v>-3</v>
      </c>
      <c r="B9" s="12" t="n">
        <f aca="false">A9+((($C$61-($A$61*30))*$A$72)/($A$63*$A$75)/2)</f>
        <v>112.167883466049</v>
      </c>
      <c r="C9" s="12" t="n">
        <f aca="false">A9+((($C$64-($A$61*30))*$A$72)/($A$63*$A$75)/2)</f>
        <v>33.4839434754578</v>
      </c>
      <c r="D9" s="12" t="n">
        <f aca="false">A9+((($C$64-($A$61*30))*$A$72)/($A$63*$A$75)/100*20)</f>
        <v>11.5935773901831</v>
      </c>
      <c r="E9" s="12"/>
      <c r="F9" s="10" t="n">
        <v>7</v>
      </c>
      <c r="G9" s="8" t="n">
        <f aca="false">$A$72*($A$61*F9)</f>
        <v>904.176</v>
      </c>
      <c r="H9" s="8" t="n">
        <f aca="false">$A$72*($C$61/100*H$1)-$G9</f>
        <v>13546.224</v>
      </c>
      <c r="I9" s="8" t="n">
        <f aca="false">$A$72*($C$61/100*I$1)-$G9</f>
        <v>12101.184</v>
      </c>
      <c r="J9" s="8" t="n">
        <f aca="false">$A$72*($C$61/100*J$1)-$G9</f>
        <v>10656.144</v>
      </c>
      <c r="K9" s="8" t="n">
        <f aca="false">$A$72*($C$61/100*K$1)-$G9</f>
        <v>9211.104</v>
      </c>
      <c r="L9" s="8" t="n">
        <f aca="false">$A$72*($C$61/100*L$1)-$G9</f>
        <v>7766.064</v>
      </c>
      <c r="M9" s="8" t="n">
        <f aca="false">$A$72*($C$61/100*M$1)-$G9</f>
        <v>6321.024</v>
      </c>
      <c r="N9" s="8" t="n">
        <f aca="false">$A$72*($C$61/100*N$1)-$G9</f>
        <v>4875.984</v>
      </c>
      <c r="O9" s="8" t="n">
        <f aca="false">$A$72*($C$61/100*O$1)-$G9</f>
        <v>3430.944</v>
      </c>
      <c r="P9" s="8" t="n">
        <f aca="false">$A$72*($C$61/100*P$1)-$G9</f>
        <v>1985.904</v>
      </c>
      <c r="Q9" s="8" t="n">
        <f aca="false">$A$72*($C$61/100*Q$1)-$G9</f>
        <v>540.864</v>
      </c>
    </row>
    <row r="10" customFormat="false" ht="12.75" hidden="false" customHeight="false" outlineLevel="0" collapsed="false">
      <c r="A10" s="0" t="n">
        <v>-2</v>
      </c>
      <c r="B10" s="12" t="n">
        <f aca="false">A10+((($C$61-($A$61*30))*$A$72)/($A$63*$A$75)/2)</f>
        <v>113.167883466049</v>
      </c>
      <c r="C10" s="12" t="n">
        <f aca="false">A10+((($C$64-($A$61*30))*$A$72)/($A$63*$A$75)/2)</f>
        <v>34.4839434754578</v>
      </c>
      <c r="D10" s="12" t="n">
        <f aca="false">A10+((($C$64-($A$61*30))*$A$72)/($A$63*$A$75)/100*20)</f>
        <v>12.5935773901831</v>
      </c>
      <c r="E10" s="12"/>
      <c r="F10" s="10" t="n">
        <v>8</v>
      </c>
      <c r="G10" s="8" t="n">
        <f aca="false">$A$72*($A$61*F10)</f>
        <v>1033.344</v>
      </c>
      <c r="H10" s="8" t="n">
        <f aca="false">$A$72*($C$61/100*H$1)-$G10</f>
        <v>13417.056</v>
      </c>
      <c r="I10" s="8" t="n">
        <f aca="false">$A$72*($C$61/100*I$1)-$G10</f>
        <v>11972.016</v>
      </c>
      <c r="J10" s="8" t="n">
        <f aca="false">$A$72*($C$61/100*J$1)-$G10</f>
        <v>10526.976</v>
      </c>
      <c r="K10" s="8" t="n">
        <f aca="false">$A$72*($C$61/100*K$1)-$G10</f>
        <v>9081.936</v>
      </c>
      <c r="L10" s="8" t="n">
        <f aca="false">$A$72*($C$61/100*L$1)-$G10</f>
        <v>7636.896</v>
      </c>
      <c r="M10" s="8" t="n">
        <f aca="false">$A$72*($C$61/100*M$1)-$G10</f>
        <v>6191.856</v>
      </c>
      <c r="N10" s="8" t="n">
        <f aca="false">$A$72*($C$61/100*N$1)-$G10</f>
        <v>4746.816</v>
      </c>
      <c r="O10" s="8" t="n">
        <f aca="false">$A$72*($C$61/100*O$1)-$G10</f>
        <v>3301.776</v>
      </c>
      <c r="P10" s="8" t="n">
        <f aca="false">$A$72*($C$61/100*P$1)-$G10</f>
        <v>1856.736</v>
      </c>
      <c r="Q10" s="8" t="n">
        <f aca="false">$A$72*($C$61/100*Q$1)-$G10</f>
        <v>411.696</v>
      </c>
    </row>
    <row r="11" customFormat="false" ht="12.75" hidden="false" customHeight="false" outlineLevel="0" collapsed="false">
      <c r="A11" s="0" t="n">
        <v>-1</v>
      </c>
      <c r="B11" s="12" t="n">
        <f aca="false">A11+((($C$61-($A$61*30))*$A$72)/($A$63*$A$75)/2)</f>
        <v>114.167883466049</v>
      </c>
      <c r="C11" s="12" t="n">
        <f aca="false">A11+((($C$64-($A$61*30))*$A$72)/($A$63*$A$75)/2)</f>
        <v>35.4839434754578</v>
      </c>
      <c r="D11" s="12" t="n">
        <f aca="false">A11+((($C$64-($A$61*30))*$A$72)/($A$63*$A$75)/100*20)</f>
        <v>13.5935773901831</v>
      </c>
      <c r="E11" s="12"/>
      <c r="F11" s="10" t="n">
        <v>9</v>
      </c>
      <c r="G11" s="8" t="n">
        <f aca="false">$A$72*($A$61*F11)</f>
        <v>1162.512</v>
      </c>
      <c r="H11" s="8" t="n">
        <f aca="false">$A$72*($C$61/100*H$1)-$G11</f>
        <v>13287.888</v>
      </c>
      <c r="I11" s="8" t="n">
        <f aca="false">$A$72*($C$61/100*I$1)-$G11</f>
        <v>11842.848</v>
      </c>
      <c r="J11" s="8" t="n">
        <f aca="false">$A$72*($C$61/100*J$1)-$G11</f>
        <v>10397.808</v>
      </c>
      <c r="K11" s="8" t="n">
        <f aca="false">$A$72*($C$61/100*K$1)-$G11</f>
        <v>8952.768</v>
      </c>
      <c r="L11" s="8" t="n">
        <f aca="false">$A$72*($C$61/100*L$1)-$G11</f>
        <v>7507.728</v>
      </c>
      <c r="M11" s="8" t="n">
        <f aca="false">$A$72*($C$61/100*M$1)-$G11</f>
        <v>6062.688</v>
      </c>
      <c r="N11" s="8" t="n">
        <f aca="false">$A$72*($C$61/100*N$1)-$G11</f>
        <v>4617.648</v>
      </c>
      <c r="O11" s="8" t="n">
        <f aca="false">$A$72*($C$61/100*O$1)-$G11</f>
        <v>3172.608</v>
      </c>
      <c r="P11" s="8" t="n">
        <f aca="false">$A$72*($C$61/100*P$1)-$G11</f>
        <v>1727.568</v>
      </c>
      <c r="Q11" s="8" t="n">
        <f aca="false">$A$72*($C$61/100*Q$1)-$G11</f>
        <v>282.528</v>
      </c>
    </row>
    <row r="12" customFormat="false" ht="12.75" hidden="false" customHeight="false" outlineLevel="0" collapsed="false">
      <c r="A12" s="0" t="n">
        <v>0</v>
      </c>
      <c r="B12" s="12" t="n">
        <f aca="false">A12+((($C$61-($A$61*30))*$A$72)/($A$63*$A$75)/2)</f>
        <v>115.167883466049</v>
      </c>
      <c r="C12" s="12" t="n">
        <f aca="false">A12+((($C$64-($A$61*30))*$A$72)/($A$63*$A$75)/2)</f>
        <v>36.4839434754578</v>
      </c>
      <c r="D12" s="12" t="n">
        <f aca="false">A12+((($C$64-($A$61*30))*$A$72)/($A$63*$A$75)/100*20)</f>
        <v>14.5935773901831</v>
      </c>
      <c r="E12" s="12"/>
      <c r="F12" s="10" t="n">
        <v>10</v>
      </c>
      <c r="G12" s="8" t="n">
        <f aca="false">$A$72*($A$61*F12)</f>
        <v>1291.68</v>
      </c>
      <c r="H12" s="8" t="n">
        <f aca="false">$A$72*($C$61/100*H$1)-$G12</f>
        <v>13158.72</v>
      </c>
      <c r="I12" s="8" t="n">
        <f aca="false">$A$72*($C$61/100*I$1)-$G12</f>
        <v>11713.68</v>
      </c>
      <c r="J12" s="8" t="n">
        <f aca="false">$A$72*($C$61/100*J$1)-$G12</f>
        <v>10268.64</v>
      </c>
      <c r="K12" s="8" t="n">
        <f aca="false">$A$72*($C$61/100*K$1)-$G12</f>
        <v>8823.6</v>
      </c>
      <c r="L12" s="8" t="n">
        <f aca="false">$A$72*($C$61/100*L$1)-$G12</f>
        <v>7378.56</v>
      </c>
      <c r="M12" s="8" t="n">
        <f aca="false">$A$72*($C$61/100*M$1)-$G12</f>
        <v>5933.52</v>
      </c>
      <c r="N12" s="8" t="n">
        <f aca="false">$A$72*($C$61/100*N$1)-$G12</f>
        <v>4488.48</v>
      </c>
      <c r="O12" s="8" t="n">
        <f aca="false">$A$72*($C$61/100*O$1)-$G12</f>
        <v>3043.44</v>
      </c>
      <c r="P12" s="8" t="n">
        <f aca="false">$A$72*($C$61/100*P$1)-$G12</f>
        <v>1598.4</v>
      </c>
      <c r="Q12" s="8" t="n">
        <f aca="false">$A$72*($C$61/100*Q$1)-$G12</f>
        <v>153.36</v>
      </c>
      <c r="S12" s="8" t="s">
        <v>24</v>
      </c>
      <c r="T12" s="8" t="s">
        <v>25</v>
      </c>
      <c r="U12" s="8" t="s">
        <v>26</v>
      </c>
    </row>
    <row r="13" customFormat="false" ht="12.75" hidden="false" customHeight="false" outlineLevel="0" collapsed="false">
      <c r="A13" s="0" t="n">
        <v>1</v>
      </c>
      <c r="B13" s="12" t="n">
        <f aca="false">A13+((($C$61-($A$61*30))*$A$72)/($A$63*$A$75)/2)</f>
        <v>116.167883466049</v>
      </c>
      <c r="C13" s="12" t="n">
        <f aca="false">A13+((($C$64-($A$61*30))*$A$72)/($A$63*$A$75)/2)</f>
        <v>37.4839434754578</v>
      </c>
      <c r="D13" s="12" t="n">
        <f aca="false">A13+((($C$64-($A$61*30))*$A$72)/($A$63*$A$75)/100*20)</f>
        <v>15.5935773901831</v>
      </c>
      <c r="E13" s="12"/>
      <c r="F13" s="10" t="n">
        <v>11</v>
      </c>
      <c r="G13" s="8" t="n">
        <f aca="false">$A$72*($A$61*F13)</f>
        <v>1420.848</v>
      </c>
      <c r="H13" s="8" t="n">
        <f aca="false">$A$72*($C$61/100*H$1)-$G13</f>
        <v>13029.552</v>
      </c>
      <c r="I13" s="8" t="n">
        <f aca="false">$A$72*($C$61/100*I$1)-$G13</f>
        <v>11584.512</v>
      </c>
      <c r="J13" s="8" t="n">
        <f aca="false">$A$72*($C$61/100*J$1)-$G13</f>
        <v>10139.472</v>
      </c>
      <c r="K13" s="8" t="n">
        <f aca="false">$A$72*($C$61/100*K$1)-$G13</f>
        <v>8694.432</v>
      </c>
      <c r="L13" s="8" t="n">
        <f aca="false">$A$72*($C$61/100*L$1)-$G13</f>
        <v>7249.392</v>
      </c>
      <c r="M13" s="8" t="n">
        <f aca="false">$A$72*($C$61/100*M$1)-$G13</f>
        <v>5804.352</v>
      </c>
      <c r="N13" s="8" t="n">
        <f aca="false">$A$72*($C$61/100*N$1)-$G13</f>
        <v>4359.312</v>
      </c>
      <c r="O13" s="8" t="n">
        <f aca="false">$A$72*($C$61/100*O$1)-$G13</f>
        <v>2914.272</v>
      </c>
      <c r="P13" s="8" t="n">
        <f aca="false">$A$72*($C$61/100*P$1)-$G13</f>
        <v>1469.232</v>
      </c>
      <c r="Q13" s="8" t="n">
        <f aca="false">$A$72*($C$61/100*Q$1)-$G13</f>
        <v>24.192</v>
      </c>
      <c r="S13" s="13" t="s">
        <v>27</v>
      </c>
      <c r="T13" s="13" t="s">
        <v>28</v>
      </c>
      <c r="U13" s="13" t="s">
        <v>29</v>
      </c>
    </row>
    <row r="14" customFormat="false" ht="12.75" hidden="false" customHeight="false" outlineLevel="0" collapsed="false">
      <c r="A14" s="0" t="n">
        <v>2</v>
      </c>
      <c r="B14" s="12" t="n">
        <f aca="false">A14+((($C$61-($A$61*30))*$A$72)/($A$63*$A$75)/2)</f>
        <v>117.167883466049</v>
      </c>
      <c r="C14" s="12" t="n">
        <f aca="false">A14+((($C$64-($A$61*30))*$A$72)/($A$63*$A$75)/2)</f>
        <v>38.4839434754578</v>
      </c>
      <c r="D14" s="12" t="n">
        <f aca="false">A14+((($C$64-($A$61*30))*$A$72)/($A$63*$A$75)/100*20)</f>
        <v>16.5935773901831</v>
      </c>
      <c r="E14" s="12"/>
      <c r="F14" s="10" t="n">
        <v>12</v>
      </c>
      <c r="G14" s="8" t="n">
        <f aca="false">$A$72*($A$61*F14)</f>
        <v>1550.016</v>
      </c>
      <c r="H14" s="8" t="n">
        <f aca="false">$A$72*($C$61/100*H$1)-$G14</f>
        <v>12900.384</v>
      </c>
      <c r="I14" s="8" t="n">
        <f aca="false">$A$72*($C$61/100*I$1)-$G14</f>
        <v>11455.344</v>
      </c>
      <c r="J14" s="8" t="n">
        <f aca="false">$A$72*($C$61/100*J$1)-$G14</f>
        <v>10010.304</v>
      </c>
      <c r="K14" s="8" t="n">
        <f aca="false">$A$72*($C$61/100*K$1)-$G14</f>
        <v>8565.264</v>
      </c>
      <c r="L14" s="8" t="n">
        <f aca="false">$A$72*($C$61/100*L$1)-$G14</f>
        <v>7120.224</v>
      </c>
      <c r="M14" s="8" t="n">
        <f aca="false">$A$72*($C$61/100*M$1)-$G14</f>
        <v>5675.184</v>
      </c>
      <c r="N14" s="8" t="n">
        <f aca="false">$A$72*($C$61/100*N$1)-$G14</f>
        <v>4230.144</v>
      </c>
      <c r="O14" s="8" t="n">
        <f aca="false">$A$72*($C$61/100*O$1)-$G14</f>
        <v>2785.104</v>
      </c>
      <c r="P14" s="8" t="n">
        <f aca="false">$A$72*($C$61/100*P$1)-$G14</f>
        <v>1340.064</v>
      </c>
      <c r="Q14" s="8" t="n">
        <f aca="false">$A$72*($C$61/100*Q$1)-$G14</f>
        <v>-104.976</v>
      </c>
    </row>
    <row r="15" customFormat="false" ht="12.75" hidden="false" customHeight="false" outlineLevel="0" collapsed="false">
      <c r="A15" s="0" t="n">
        <v>3</v>
      </c>
      <c r="B15" s="12" t="n">
        <f aca="false">A15+((($C$61-($A$61*30))*$A$72)/($A$63*$A$75)/2)</f>
        <v>118.167883466049</v>
      </c>
      <c r="C15" s="12" t="n">
        <f aca="false">A15+((($C$64-($A$61*30))*$A$72)/($A$63*$A$75)/2)</f>
        <v>39.4839434754578</v>
      </c>
      <c r="D15" s="12" t="n">
        <f aca="false">A15+((($C$64-($A$61*30))*$A$72)/($A$63*$A$75)/100*20)</f>
        <v>17.5935773901831</v>
      </c>
      <c r="E15" s="12"/>
      <c r="F15" s="10" t="n">
        <v>13</v>
      </c>
      <c r="G15" s="8" t="n">
        <f aca="false">$A$72*($A$61*F15)</f>
        <v>1679.184</v>
      </c>
      <c r="H15" s="8" t="n">
        <f aca="false">$A$72*($C$61/100*H$1)-$G15</f>
        <v>12771.216</v>
      </c>
      <c r="I15" s="8" t="n">
        <f aca="false">$A$72*($C$61/100*I$1)-$G15</f>
        <v>11326.176</v>
      </c>
      <c r="J15" s="8" t="n">
        <f aca="false">$A$72*($C$61/100*J$1)-$G15</f>
        <v>9881.136</v>
      </c>
      <c r="K15" s="8" t="n">
        <f aca="false">$A$72*($C$61/100*K$1)-$G15</f>
        <v>8436.096</v>
      </c>
      <c r="L15" s="8" t="n">
        <f aca="false">$A$72*($C$61/100*L$1)-$G15</f>
        <v>6991.056</v>
      </c>
      <c r="M15" s="8" t="n">
        <f aca="false">$A$72*($C$61/100*M$1)-$G15</f>
        <v>5546.016</v>
      </c>
      <c r="N15" s="8" t="n">
        <f aca="false">$A$72*($C$61/100*N$1)-$G15</f>
        <v>4100.976</v>
      </c>
      <c r="O15" s="8" t="n">
        <f aca="false">$A$72*($C$61/100*O$1)-$G15</f>
        <v>2655.936</v>
      </c>
      <c r="P15" s="8" t="n">
        <f aca="false">$A$72*($C$61/100*P$1)-$G15</f>
        <v>1210.896</v>
      </c>
    </row>
    <row r="16" customFormat="false" ht="12.75" hidden="false" customHeight="false" outlineLevel="0" collapsed="false">
      <c r="A16" s="0" t="n">
        <v>4</v>
      </c>
      <c r="B16" s="12" t="n">
        <f aca="false">A16+((($C$61-($A$61*30))*$A$72)/($A$63*$A$75)/2)</f>
        <v>119.167883466049</v>
      </c>
      <c r="C16" s="12" t="n">
        <f aca="false">A16+((($C$64-($A$61*30))*$A$72)/($A$63*$A$75)/2)</f>
        <v>40.4839434754578</v>
      </c>
      <c r="D16" s="12" t="n">
        <f aca="false">A16+((($C$64-($A$61*30))*$A$72)/($A$63*$A$75)/100*20)</f>
        <v>18.5935773901831</v>
      </c>
      <c r="E16" s="12"/>
      <c r="F16" s="10" t="n">
        <v>14</v>
      </c>
      <c r="G16" s="8" t="n">
        <f aca="false">$A$72*($A$61*F16)</f>
        <v>1808.352</v>
      </c>
      <c r="H16" s="8" t="n">
        <f aca="false">$A$72*($C$61/100*H$1)-$G16</f>
        <v>12642.048</v>
      </c>
      <c r="I16" s="8" t="n">
        <f aca="false">$A$72*($C$61/100*I$1)-$G16</f>
        <v>11197.008</v>
      </c>
      <c r="J16" s="8" t="n">
        <f aca="false">$A$72*($C$61/100*J$1)-$G16</f>
        <v>9751.968</v>
      </c>
      <c r="K16" s="8" t="n">
        <f aca="false">$A$72*($C$61/100*K$1)-$G16</f>
        <v>8306.928</v>
      </c>
      <c r="L16" s="8" t="n">
        <f aca="false">$A$72*($C$61/100*L$1)-$G16</f>
        <v>6861.888</v>
      </c>
      <c r="M16" s="8" t="n">
        <f aca="false">$A$72*($C$61/100*M$1)-$G16</f>
        <v>5416.848</v>
      </c>
      <c r="N16" s="8" t="n">
        <f aca="false">$A$72*($C$61/100*N$1)-$G16</f>
        <v>3971.808</v>
      </c>
      <c r="O16" s="8" t="n">
        <f aca="false">$A$72*($C$61/100*O$1)-$G16</f>
        <v>2526.768</v>
      </c>
      <c r="P16" s="8" t="n">
        <f aca="false">$A$72*($C$61/100*P$1)-$G16</f>
        <v>1081.728</v>
      </c>
    </row>
    <row r="17" customFormat="false" ht="12.75" hidden="false" customHeight="false" outlineLevel="0" collapsed="false">
      <c r="A17" s="0" t="n">
        <v>5</v>
      </c>
      <c r="B17" s="12" t="n">
        <f aca="false">A17+((($C$61-($A$61*30))*$A$72)/($A$63*$A$75)/2)</f>
        <v>120.167883466049</v>
      </c>
      <c r="C17" s="12" t="n">
        <f aca="false">A17+((($C$64-($A$61*30))*$A$72)/($A$63*$A$75)/2)</f>
        <v>41.4839434754578</v>
      </c>
      <c r="D17" s="12" t="n">
        <f aca="false">A17+((($C$64-($A$61*30))*$A$72)/($A$63*$A$75)/100*20)</f>
        <v>19.5935773901831</v>
      </c>
      <c r="E17" s="12"/>
      <c r="F17" s="10" t="n">
        <v>15</v>
      </c>
      <c r="G17" s="8" t="n">
        <f aca="false">$A$72*($A$61*F17)</f>
        <v>1937.52</v>
      </c>
      <c r="H17" s="8" t="n">
        <f aca="false">$A$72*($C$61/100*H$1)-$G17</f>
        <v>12512.88</v>
      </c>
      <c r="I17" s="8" t="n">
        <f aca="false">$A$72*($C$61/100*I$1)-$G17</f>
        <v>11067.84</v>
      </c>
      <c r="J17" s="8" t="n">
        <f aca="false">$A$72*($C$61/100*J$1)-$G17</f>
        <v>9622.8</v>
      </c>
      <c r="K17" s="8" t="n">
        <f aca="false">$A$72*($C$61/100*K$1)-$G17</f>
        <v>8177.76</v>
      </c>
      <c r="L17" s="8" t="n">
        <f aca="false">$A$72*($C$61/100*L$1)-$G17</f>
        <v>6732.72</v>
      </c>
      <c r="M17" s="8" t="n">
        <f aca="false">$A$72*($C$61/100*M$1)-$G17</f>
        <v>5287.68</v>
      </c>
      <c r="N17" s="8" t="n">
        <f aca="false">$A$72*($C$61/100*N$1)-$G17</f>
        <v>3842.64</v>
      </c>
      <c r="O17" s="8" t="n">
        <f aca="false">$A$72*($C$61/100*O$1)-$G17</f>
        <v>2397.6</v>
      </c>
      <c r="P17" s="8" t="n">
        <f aca="false">$A$72*($C$61/100*P$1)-$G17</f>
        <v>952.56</v>
      </c>
    </row>
    <row r="18" customFormat="false" ht="12.75" hidden="false" customHeight="false" outlineLevel="0" collapsed="false">
      <c r="A18" s="0" t="n">
        <v>6</v>
      </c>
      <c r="B18" s="12" t="n">
        <f aca="false">A18+((($C$61-($A$61*30))*$A$72)/($A$63*$A$75)/2)</f>
        <v>121.167883466049</v>
      </c>
      <c r="C18" s="12" t="n">
        <f aca="false">A18+((($C$64-($A$61*30))*$A$72)/($A$63*$A$75)/2)</f>
        <v>42.4839434754578</v>
      </c>
      <c r="D18" s="12" t="n">
        <f aca="false">A18+((($C$64-($A$61*30))*$A$72)/($A$63*$A$75)/100*20)</f>
        <v>20.5935773901831</v>
      </c>
      <c r="E18" s="12"/>
      <c r="F18" s="10" t="n">
        <v>16</v>
      </c>
      <c r="G18" s="8" t="n">
        <f aca="false">$A$72*($A$61*F18)</f>
        <v>2066.688</v>
      </c>
      <c r="H18" s="8" t="n">
        <f aca="false">$A$72*($C$61/100*H$1)-$G18</f>
        <v>12383.712</v>
      </c>
      <c r="I18" s="8" t="n">
        <f aca="false">$A$72*($C$61/100*I$1)-$G18</f>
        <v>10938.672</v>
      </c>
      <c r="J18" s="8" t="n">
        <f aca="false">$A$72*($C$61/100*J$1)-$G18</f>
        <v>9493.632</v>
      </c>
      <c r="K18" s="8" t="n">
        <f aca="false">$A$72*($C$61/100*K$1)-$G18</f>
        <v>8048.592</v>
      </c>
      <c r="L18" s="8" t="n">
        <f aca="false">$A$72*($C$61/100*L$1)-$G18</f>
        <v>6603.552</v>
      </c>
      <c r="M18" s="8" t="n">
        <f aca="false">$A$72*($C$61/100*M$1)-$G18</f>
        <v>5158.512</v>
      </c>
      <c r="N18" s="8" t="n">
        <f aca="false">$A$72*($C$61/100*N$1)-$G18</f>
        <v>3713.472</v>
      </c>
      <c r="O18" s="8" t="n">
        <f aca="false">$A$72*($C$61/100*O$1)-$G18</f>
        <v>2268.432</v>
      </c>
      <c r="P18" s="8" t="n">
        <f aca="false">$A$72*($C$61/100*P$1)-$G18</f>
        <v>823.392</v>
      </c>
    </row>
    <row r="19" customFormat="false" ht="12.75" hidden="false" customHeight="false" outlineLevel="0" collapsed="false">
      <c r="A19" s="0" t="n">
        <v>7</v>
      </c>
      <c r="B19" s="12" t="n">
        <f aca="false">A19+((($C$61-($A$61*30))*$A$72)/($A$63*$A$75)/2)</f>
        <v>122.167883466049</v>
      </c>
      <c r="C19" s="12" t="n">
        <f aca="false">A19+((($C$64-($A$61*30))*$A$72)/($A$63*$A$75)/2)</f>
        <v>43.4839434754578</v>
      </c>
      <c r="D19" s="12" t="n">
        <f aca="false">A19+((($C$64-($A$61*30))*$A$72)/($A$63*$A$75)/100*20)</f>
        <v>21.5935773901831</v>
      </c>
      <c r="E19" s="12"/>
      <c r="F19" s="10" t="n">
        <v>17</v>
      </c>
      <c r="G19" s="8" t="n">
        <f aca="false">$A$72*($A$61*F19)</f>
        <v>2195.856</v>
      </c>
      <c r="H19" s="8" t="n">
        <f aca="false">$A$72*($C$61/100*H$1)-$G19</f>
        <v>12254.544</v>
      </c>
      <c r="I19" s="8" t="n">
        <f aca="false">$A$72*($C$61/100*I$1)-$G19</f>
        <v>10809.504</v>
      </c>
      <c r="J19" s="8" t="n">
        <f aca="false">$A$72*($C$61/100*J$1)-$G19</f>
        <v>9364.464</v>
      </c>
      <c r="K19" s="8" t="n">
        <f aca="false">$A$72*($C$61/100*K$1)-$G19</f>
        <v>7919.424</v>
      </c>
      <c r="L19" s="8" t="n">
        <f aca="false">$A$72*($C$61/100*L$1)-$G19</f>
        <v>6474.384</v>
      </c>
      <c r="M19" s="8" t="n">
        <f aca="false">$A$72*($C$61/100*M$1)-$G19</f>
        <v>5029.344</v>
      </c>
      <c r="N19" s="8" t="n">
        <f aca="false">$A$72*($C$61/100*N$1)-$G19</f>
        <v>3584.304</v>
      </c>
      <c r="O19" s="8" t="n">
        <f aca="false">$A$72*($C$61/100*O$1)-$G19</f>
        <v>2139.264</v>
      </c>
      <c r="P19" s="8" t="n">
        <f aca="false">$A$72*($C$61/100*P$1)-$G19</f>
        <v>694.224</v>
      </c>
    </row>
    <row r="20" customFormat="false" ht="12.75" hidden="false" customHeight="false" outlineLevel="0" collapsed="false">
      <c r="A20" s="0" t="n">
        <v>8</v>
      </c>
      <c r="B20" s="12" t="n">
        <f aca="false">A20+((($C$61-($A$61*30))*$A$72)/($A$63*$A$75)/2)</f>
        <v>123.167883466049</v>
      </c>
      <c r="C20" s="12" t="n">
        <f aca="false">A20+((($C$64-($A$61*30))*$A$72)/($A$63*$A$75)/2)</f>
        <v>44.4839434754578</v>
      </c>
      <c r="D20" s="12" t="n">
        <f aca="false">A20+((($C$64-($A$61*30))*$A$72)/($A$63*$A$75)/100*20)</f>
        <v>22.5935773901831</v>
      </c>
      <c r="E20" s="12"/>
      <c r="F20" s="10" t="n">
        <v>18</v>
      </c>
      <c r="G20" s="8" t="n">
        <f aca="false">$A$72*($A$61*F20)</f>
        <v>2325.024</v>
      </c>
      <c r="H20" s="8" t="n">
        <f aca="false">$A$72*($C$61/100*H$1)-$G20</f>
        <v>12125.376</v>
      </c>
      <c r="I20" s="8" t="n">
        <f aca="false">$A$72*($C$61/100*I$1)-$G20</f>
        <v>10680.336</v>
      </c>
      <c r="J20" s="8" t="n">
        <f aca="false">$A$72*($C$61/100*J$1)-$G20</f>
        <v>9235.296</v>
      </c>
      <c r="K20" s="8" t="n">
        <f aca="false">$A$72*($C$61/100*K$1)-$G20</f>
        <v>7790.256</v>
      </c>
      <c r="L20" s="8" t="n">
        <f aca="false">$A$72*($C$61/100*L$1)-$G20</f>
        <v>6345.216</v>
      </c>
      <c r="M20" s="8" t="n">
        <f aca="false">$A$72*($C$61/100*M$1)-$G20</f>
        <v>4900.176</v>
      </c>
      <c r="N20" s="8" t="n">
        <f aca="false">$A$72*($C$61/100*N$1)-$G20</f>
        <v>3455.136</v>
      </c>
      <c r="O20" s="8" t="n">
        <f aca="false">$A$72*($C$61/100*O$1)-$G20</f>
        <v>2010.096</v>
      </c>
      <c r="P20" s="8" t="n">
        <f aca="false">$A$72*($C$61/100*P$1)-$G20</f>
        <v>565.056</v>
      </c>
    </row>
    <row r="21" customFormat="false" ht="12.75" hidden="false" customHeight="false" outlineLevel="0" collapsed="false">
      <c r="A21" s="0" t="n">
        <v>9</v>
      </c>
      <c r="B21" s="12" t="n">
        <f aca="false">A21+((($C$61-($A$61*30))*$A$72)/($A$63*$A$75)/2)</f>
        <v>124.167883466049</v>
      </c>
      <c r="C21" s="12" t="n">
        <f aca="false">A21+((($C$64-($A$61*30))*$A$72)/($A$63*$A$75)/2)</f>
        <v>45.4839434754578</v>
      </c>
      <c r="D21" s="12" t="n">
        <f aca="false">A21+((($C$64-($A$61*30))*$A$72)/($A$63*$A$75)/100*20)</f>
        <v>23.5935773901831</v>
      </c>
      <c r="E21" s="12"/>
      <c r="F21" s="10" t="n">
        <v>19</v>
      </c>
      <c r="G21" s="8" t="n">
        <f aca="false">$A$72*($A$61*F21)</f>
        <v>2454.192</v>
      </c>
      <c r="H21" s="8" t="n">
        <f aca="false">$A$72*($C$61/100*H$1)-$G21</f>
        <v>11996.208</v>
      </c>
      <c r="I21" s="8" t="n">
        <f aca="false">$A$72*($C$61/100*I$1)-$G21</f>
        <v>10551.168</v>
      </c>
      <c r="J21" s="8" t="n">
        <f aca="false">$A$72*($C$61/100*J$1)-$G21</f>
        <v>9106.128</v>
      </c>
      <c r="K21" s="8" t="n">
        <f aca="false">$A$72*($C$61/100*K$1)-$G21</f>
        <v>7661.088</v>
      </c>
      <c r="L21" s="8" t="n">
        <f aca="false">$A$72*($C$61/100*L$1)-$G21</f>
        <v>6216.048</v>
      </c>
      <c r="M21" s="8" t="n">
        <f aca="false">$A$72*($C$61/100*M$1)-$G21</f>
        <v>4771.008</v>
      </c>
      <c r="N21" s="8" t="n">
        <f aca="false">$A$72*($C$61/100*N$1)-$G21</f>
        <v>3325.968</v>
      </c>
      <c r="O21" s="8" t="n">
        <f aca="false">$A$72*($C$61/100*O$1)-$G21</f>
        <v>1880.928</v>
      </c>
      <c r="P21" s="8" t="n">
        <f aca="false">$A$72*($C$61/100*P$1)-$G21</f>
        <v>435.888</v>
      </c>
    </row>
    <row r="22" customFormat="false" ht="12.75" hidden="false" customHeight="false" outlineLevel="0" collapsed="false">
      <c r="A22" s="0" t="n">
        <v>10</v>
      </c>
      <c r="B22" s="12" t="n">
        <f aca="false">A22+((($C$61-($A$61*30))*$A$72)/($A$63*$A$75)/2)</f>
        <v>125.167883466049</v>
      </c>
      <c r="C22" s="12" t="n">
        <f aca="false">A22+((($C$64-($A$61*30))*$A$72)/($A$63*$A$75)/2)</f>
        <v>46.4839434754578</v>
      </c>
      <c r="D22" s="12" t="n">
        <f aca="false">A22+((($C$64-($A$61*30))*$A$72)/($A$63*$A$75)/100*20)</f>
        <v>24.5935773901831</v>
      </c>
      <c r="E22" s="12"/>
      <c r="F22" s="10" t="n">
        <v>20</v>
      </c>
      <c r="G22" s="8" t="n">
        <f aca="false">$A$72*($A$61*F22)</f>
        <v>2583.36</v>
      </c>
      <c r="H22" s="8" t="n">
        <f aca="false">$A$72*($C$61/100*H$1)-$G22</f>
        <v>11867.04</v>
      </c>
      <c r="I22" s="8" t="n">
        <f aca="false">$A$72*($C$61/100*I$1)-$G22</f>
        <v>10422</v>
      </c>
      <c r="J22" s="8" t="n">
        <f aca="false">$A$72*($C$61/100*J$1)-$G22</f>
        <v>8976.96</v>
      </c>
      <c r="K22" s="8" t="n">
        <f aca="false">$A$72*($C$61/100*K$1)-$G22</f>
        <v>7531.92</v>
      </c>
      <c r="L22" s="8" t="n">
        <f aca="false">$A$72*($C$61/100*L$1)-$G22</f>
        <v>6086.88</v>
      </c>
      <c r="M22" s="8" t="n">
        <f aca="false">$A$72*($C$61/100*M$1)-$G22</f>
        <v>4641.84</v>
      </c>
      <c r="N22" s="8" t="n">
        <f aca="false">$A$72*($C$61/100*N$1)-$G22</f>
        <v>3196.8</v>
      </c>
      <c r="O22" s="8" t="n">
        <f aca="false">$A$72*($C$61/100*O$1)-$G22</f>
        <v>1751.76</v>
      </c>
      <c r="P22" s="8" t="n">
        <f aca="false">$A$72*($C$61/100*P$1)-$G22</f>
        <v>306.72</v>
      </c>
    </row>
    <row r="23" customFormat="false" ht="12.75" hidden="false" customHeight="false" outlineLevel="0" collapsed="false">
      <c r="A23" s="0" t="n">
        <v>11</v>
      </c>
      <c r="B23" s="12" t="n">
        <f aca="false">A23+((($C$61-($A$61*30))*$A$72)/($A$63*$A$75)/2)</f>
        <v>126.167883466049</v>
      </c>
      <c r="C23" s="12" t="n">
        <f aca="false">A23+((($C$64-($A$61*30))*$A$72)/($A$63*$A$75)/2)</f>
        <v>47.4839434754578</v>
      </c>
      <c r="D23" s="12" t="n">
        <f aca="false">A23+((($C$64-($A$61*30))*$A$72)/($A$63*$A$75)/100*20)</f>
        <v>25.5935773901831</v>
      </c>
      <c r="E23" s="12"/>
      <c r="F23" s="10" t="n">
        <v>21</v>
      </c>
      <c r="G23" s="8" t="n">
        <f aca="false">$A$72*($A$61*F23)</f>
        <v>2712.528</v>
      </c>
      <c r="H23" s="8" t="n">
        <f aca="false">$A$72*($C$61/100*H$1)-$G23</f>
        <v>11737.872</v>
      </c>
      <c r="I23" s="8" t="n">
        <f aca="false">$A$72*($C$61/100*I$1)-$G23</f>
        <v>10292.832</v>
      </c>
      <c r="J23" s="8" t="n">
        <f aca="false">$A$72*($C$61/100*J$1)-$G23</f>
        <v>8847.792</v>
      </c>
      <c r="K23" s="8" t="n">
        <f aca="false">$A$72*($C$61/100*K$1)-$G23</f>
        <v>7402.752</v>
      </c>
      <c r="L23" s="8" t="n">
        <f aca="false">$A$72*($C$61/100*L$1)-$G23</f>
        <v>5957.712</v>
      </c>
      <c r="M23" s="8" t="n">
        <f aca="false">$A$72*($C$61/100*M$1)-$G23</f>
        <v>4512.672</v>
      </c>
      <c r="N23" s="8" t="n">
        <f aca="false">$A$72*($C$61/100*N$1)-$G23</f>
        <v>3067.632</v>
      </c>
      <c r="O23" s="8" t="n">
        <f aca="false">$A$72*($C$61/100*O$1)-$G23</f>
        <v>1622.592</v>
      </c>
      <c r="P23" s="8" t="n">
        <f aca="false">$A$72*($C$61/100*P$1)-$G23</f>
        <v>177.552</v>
      </c>
    </row>
    <row r="24" customFormat="false" ht="12.75" hidden="false" customHeight="false" outlineLevel="0" collapsed="false">
      <c r="A24" s="0" t="n">
        <v>12</v>
      </c>
      <c r="B24" s="12" t="n">
        <f aca="false">A24+((($C$61-($A$61*30))*$A$72)/($A$63*$A$75)/2)</f>
        <v>127.167883466049</v>
      </c>
      <c r="C24" s="12" t="n">
        <f aca="false">A24+((($C$64-($A$61*30))*$A$72)/($A$63*$A$75)/2)</f>
        <v>48.4839434754578</v>
      </c>
      <c r="D24" s="12" t="n">
        <f aca="false">A24+((($C$64-($A$61*30))*$A$72)/($A$63*$A$75)/100*20)</f>
        <v>26.5935773901831</v>
      </c>
      <c r="E24" s="12"/>
      <c r="F24" s="10" t="n">
        <v>22</v>
      </c>
      <c r="G24" s="8" t="n">
        <f aca="false">$A$72*($A$61*F24)</f>
        <v>2841.696</v>
      </c>
      <c r="H24" s="8" t="n">
        <f aca="false">$A$72*($C$61/100*H$1)-$G24</f>
        <v>11608.704</v>
      </c>
      <c r="I24" s="8" t="n">
        <f aca="false">$A$72*($C$61/100*I$1)-$G24</f>
        <v>10163.664</v>
      </c>
      <c r="J24" s="8" t="n">
        <f aca="false">$A$72*($C$61/100*J$1)-$G24</f>
        <v>8718.624</v>
      </c>
      <c r="K24" s="8" t="n">
        <f aca="false">$A$72*($C$61/100*K$1)-$G24</f>
        <v>7273.584</v>
      </c>
      <c r="L24" s="8" t="n">
        <f aca="false">$A$72*($C$61/100*L$1)-$G24</f>
        <v>5828.544</v>
      </c>
      <c r="M24" s="8" t="n">
        <f aca="false">$A$72*($C$61/100*M$1)-$G24</f>
        <v>4383.504</v>
      </c>
      <c r="N24" s="8" t="n">
        <f aca="false">$A$72*($C$61/100*N$1)-$G24</f>
        <v>2938.464</v>
      </c>
      <c r="O24" s="8" t="n">
        <f aca="false">$A$72*($C$61/100*O$1)-$G24</f>
        <v>1493.424</v>
      </c>
      <c r="P24" s="8" t="n">
        <f aca="false">$A$72*($C$61/100*P$1)-$G24</f>
        <v>48.384</v>
      </c>
    </row>
    <row r="25" customFormat="false" ht="12.75" hidden="false" customHeight="false" outlineLevel="0" collapsed="false">
      <c r="A25" s="0" t="n">
        <v>13</v>
      </c>
      <c r="B25" s="12" t="n">
        <f aca="false">A25+((($C$61-($A$61*30))*$A$72)/($A$63*$A$75)/2)</f>
        <v>128.167883466049</v>
      </c>
      <c r="C25" s="12" t="n">
        <f aca="false">A25+((($C$64-($A$61*30))*$A$72)/($A$63*$A$75)/2)</f>
        <v>49.4839434754578</v>
      </c>
      <c r="D25" s="12" t="n">
        <f aca="false">A25+((($C$64-($A$61*30))*$A$72)/($A$63*$A$75)/100*20)</f>
        <v>27.5935773901831</v>
      </c>
      <c r="E25" s="12"/>
      <c r="F25" s="10" t="n">
        <v>23</v>
      </c>
      <c r="G25" s="8" t="n">
        <f aca="false">$A$72*($A$61*F25)</f>
        <v>2970.864</v>
      </c>
      <c r="H25" s="8" t="n">
        <f aca="false">$A$72*($C$61/100*H$1)-$G25</f>
        <v>11479.536</v>
      </c>
      <c r="I25" s="8" t="n">
        <f aca="false">$A$72*($C$61/100*I$1)-$G25</f>
        <v>10034.496</v>
      </c>
      <c r="J25" s="8" t="n">
        <f aca="false">$A$72*($C$61/100*J$1)-$G25</f>
        <v>8589.456</v>
      </c>
      <c r="K25" s="8" t="n">
        <f aca="false">$A$72*($C$61/100*K$1)-$G25</f>
        <v>7144.416</v>
      </c>
      <c r="L25" s="8" t="n">
        <f aca="false">$A$72*($C$61/100*L$1)-$G25</f>
        <v>5699.376</v>
      </c>
      <c r="M25" s="8" t="n">
        <f aca="false">$A$72*($C$61/100*M$1)-$G25</f>
        <v>4254.336</v>
      </c>
      <c r="N25" s="8" t="n">
        <f aca="false">$A$72*($C$61/100*N$1)-$G25</f>
        <v>2809.296</v>
      </c>
      <c r="O25" s="8" t="n">
        <f aca="false">$A$72*($C$61/100*O$1)-$G25</f>
        <v>1364.256</v>
      </c>
      <c r="P25" s="8" t="n">
        <f aca="false">$A$72*($C$61/100*P$1)-$G25</f>
        <v>-80.7840000000001</v>
      </c>
    </row>
    <row r="26" customFormat="false" ht="12.75" hidden="false" customHeight="false" outlineLevel="0" collapsed="false">
      <c r="A26" s="0" t="n">
        <v>14</v>
      </c>
      <c r="B26" s="12" t="n">
        <f aca="false">A26+((($C$61-($A$61*30))*$A$72)/($A$63*$A$75)/2)</f>
        <v>129.167883466049</v>
      </c>
      <c r="C26" s="12" t="n">
        <f aca="false">A26+((($C$64-($A$61*30))*$A$72)/($A$63*$A$75)/2)</f>
        <v>50.4839434754578</v>
      </c>
      <c r="D26" s="12" t="n">
        <f aca="false">A26+((($C$64-($A$61*30))*$A$72)/($A$63*$A$75)/100*20)</f>
        <v>28.5935773901831</v>
      </c>
      <c r="E26" s="12"/>
      <c r="F26" s="10" t="n">
        <v>24</v>
      </c>
      <c r="G26" s="8" t="n">
        <f aca="false">$A$72*($A$61*F26)</f>
        <v>3100.032</v>
      </c>
      <c r="H26" s="8" t="n">
        <f aca="false">$A$72*($C$61/100*H$1)-$G26</f>
        <v>11350.368</v>
      </c>
      <c r="I26" s="8" t="n">
        <f aca="false">$A$72*($C$61/100*I$1)-$G26</f>
        <v>9905.328</v>
      </c>
      <c r="J26" s="8" t="n">
        <f aca="false">$A$72*($C$61/100*J$1)-$G26</f>
        <v>8460.288</v>
      </c>
      <c r="K26" s="8" t="n">
        <f aca="false">$A$72*($C$61/100*K$1)-$G26</f>
        <v>7015.248</v>
      </c>
      <c r="L26" s="8" t="n">
        <f aca="false">$A$72*($C$61/100*L$1)-$G26</f>
        <v>5570.208</v>
      </c>
      <c r="M26" s="8" t="n">
        <f aca="false">$A$72*($C$61/100*M$1)-$G26</f>
        <v>4125.168</v>
      </c>
      <c r="N26" s="8" t="n">
        <f aca="false">$A$72*($C$61/100*N$1)-$G26</f>
        <v>2680.128</v>
      </c>
      <c r="O26" s="8" t="n">
        <f aca="false">$A$72*($C$61/100*O$1)-$G26</f>
        <v>1235.088</v>
      </c>
    </row>
    <row r="27" customFormat="false" ht="12.75" hidden="false" customHeight="false" outlineLevel="0" collapsed="false">
      <c r="A27" s="0" t="n">
        <v>15</v>
      </c>
      <c r="B27" s="12" t="n">
        <f aca="false">A27+((($C$61-($A$61*30))*$A$72)/($A$63*$A$75)/2)</f>
        <v>130.167883466049</v>
      </c>
      <c r="C27" s="12" t="n">
        <f aca="false">A27+((($C$64-($A$61*30))*$A$72)/($A$63*$A$75)/2)</f>
        <v>51.4839434754578</v>
      </c>
      <c r="D27" s="12" t="n">
        <f aca="false">A27+((($C$64-($A$61*30))*$A$72)/($A$63*$A$75)/100*20)</f>
        <v>29.5935773901831</v>
      </c>
      <c r="E27" s="12"/>
      <c r="F27" s="10" t="n">
        <v>25</v>
      </c>
      <c r="G27" s="8" t="n">
        <f aca="false">$A$72*($A$61*F27)</f>
        <v>3229.2</v>
      </c>
      <c r="H27" s="8" t="n">
        <f aca="false">$A$72*($C$61/100*H$1)-$G27</f>
        <v>11221.2</v>
      </c>
      <c r="I27" s="8" t="n">
        <f aca="false">$A$72*($C$61/100*I$1)-$G27</f>
        <v>9776.16</v>
      </c>
      <c r="J27" s="8" t="n">
        <f aca="false">$A$72*($C$61/100*J$1)-$G27</f>
        <v>8331.12</v>
      </c>
      <c r="K27" s="8" t="n">
        <f aca="false">$A$72*($C$61/100*K$1)-$G27</f>
        <v>6886.08</v>
      </c>
      <c r="L27" s="8" t="n">
        <f aca="false">$A$72*($C$61/100*L$1)-$G27</f>
        <v>5441.04</v>
      </c>
      <c r="M27" s="8" t="n">
        <f aca="false">$A$72*($C$61/100*M$1)-$G27</f>
        <v>3996</v>
      </c>
      <c r="N27" s="8" t="n">
        <f aca="false">$A$72*($C$61/100*N$1)-$G27</f>
        <v>2550.96</v>
      </c>
      <c r="O27" s="8" t="n">
        <f aca="false">$A$72*($C$61/100*O$1)-$G27</f>
        <v>1105.92</v>
      </c>
    </row>
    <row r="28" customFormat="false" ht="12.75" hidden="false" customHeight="false" outlineLevel="0" collapsed="false">
      <c r="A28" s="0" t="n">
        <v>16</v>
      </c>
      <c r="B28" s="12" t="n">
        <f aca="false">A28+((($C$61-($A$61*30))*$A$72)/($A$63*$A$75)/2)</f>
        <v>131.167883466049</v>
      </c>
      <c r="C28" s="12" t="n">
        <f aca="false">A28+((($C$64-($A$61*30))*$A$72)/($A$63*$A$75)/2)</f>
        <v>52.4839434754578</v>
      </c>
      <c r="D28" s="12" t="n">
        <f aca="false">A28+((($C$64-($A$61*30))*$A$72)/($A$63*$A$75)/100*20)</f>
        <v>30.5935773901831</v>
      </c>
      <c r="E28" s="12"/>
      <c r="F28" s="10" t="n">
        <v>26</v>
      </c>
      <c r="G28" s="8" t="n">
        <f aca="false">$A$72*($A$61*F28)</f>
        <v>3358.368</v>
      </c>
      <c r="H28" s="8" t="n">
        <f aca="false">$A$72*($C$61/100*H$1)-$G28</f>
        <v>11092.032</v>
      </c>
      <c r="I28" s="8" t="n">
        <f aca="false">$A$72*($C$61/100*I$1)-$G28</f>
        <v>9646.992</v>
      </c>
      <c r="J28" s="8" t="n">
        <f aca="false">$A$72*($C$61/100*J$1)-$G28</f>
        <v>8201.952</v>
      </c>
      <c r="K28" s="8" t="n">
        <f aca="false">$A$72*($C$61/100*K$1)-$G28</f>
        <v>6756.912</v>
      </c>
      <c r="L28" s="8" t="n">
        <f aca="false">$A$72*($C$61/100*L$1)-$G28</f>
        <v>5311.872</v>
      </c>
      <c r="M28" s="8" t="n">
        <f aca="false">$A$72*($C$61/100*M$1)-$G28</f>
        <v>3866.832</v>
      </c>
      <c r="N28" s="8" t="n">
        <f aca="false">$A$72*($C$61/100*N$1)-$G28</f>
        <v>2421.792</v>
      </c>
      <c r="O28" s="8" t="n">
        <f aca="false">$A$72*($C$61/100*O$1)-$G28</f>
        <v>976.752</v>
      </c>
    </row>
    <row r="29" customFormat="false" ht="12.75" hidden="false" customHeight="false" outlineLevel="0" collapsed="false">
      <c r="A29" s="0" t="n">
        <v>17</v>
      </c>
      <c r="B29" s="12" t="n">
        <f aca="false">A29+((($C$61-($A$61*30))*$A$72)/($A$63*$A$75)/2)</f>
        <v>132.167883466049</v>
      </c>
      <c r="C29" s="12" t="n">
        <f aca="false">A29+((($C$64-($A$61*30))*$A$72)/($A$63*$A$75)/2)</f>
        <v>53.4839434754578</v>
      </c>
      <c r="D29" s="12" t="n">
        <f aca="false">A29+((($C$64-($A$61*30))*$A$72)/($A$63*$A$75)/100*20)</f>
        <v>31.5935773901831</v>
      </c>
      <c r="E29" s="12"/>
      <c r="F29" s="10" t="n">
        <v>27</v>
      </c>
      <c r="G29" s="8" t="n">
        <f aca="false">$A$72*($A$61*F29)</f>
        <v>3487.536</v>
      </c>
      <c r="H29" s="8" t="n">
        <f aca="false">$A$72*($C$61/100*H$1)-$G29</f>
        <v>10962.864</v>
      </c>
      <c r="I29" s="8" t="n">
        <f aca="false">$A$72*($C$61/100*I$1)-$G29</f>
        <v>9517.824</v>
      </c>
      <c r="J29" s="8" t="n">
        <f aca="false">$A$72*($C$61/100*J$1)-$G29</f>
        <v>8072.784</v>
      </c>
      <c r="K29" s="8" t="n">
        <f aca="false">$A$72*($C$61/100*K$1)-$G29</f>
        <v>6627.744</v>
      </c>
      <c r="L29" s="8" t="n">
        <f aca="false">$A$72*($C$61/100*L$1)-$G29</f>
        <v>5182.704</v>
      </c>
      <c r="M29" s="8" t="n">
        <f aca="false">$A$72*($C$61/100*M$1)-$G29</f>
        <v>3737.664</v>
      </c>
      <c r="N29" s="8" t="n">
        <f aca="false">$A$72*($C$61/100*N$1)-$G29</f>
        <v>2292.624</v>
      </c>
      <c r="O29" s="8" t="n">
        <f aca="false">$A$72*($C$61/100*O$1)-$G29</f>
        <v>847.584</v>
      </c>
    </row>
    <row r="30" customFormat="false" ht="12.75" hidden="false" customHeight="false" outlineLevel="0" collapsed="false">
      <c r="A30" s="0" t="n">
        <v>18</v>
      </c>
      <c r="B30" s="12" t="n">
        <f aca="false">A30+((($C$61-($A$61*30))*$A$72)/($A$63*$A$75)/2)</f>
        <v>133.167883466049</v>
      </c>
      <c r="C30" s="12" t="n">
        <f aca="false">A30+((($C$64-($A$61*30))*$A$72)/($A$63*$A$75)/2)</f>
        <v>54.4839434754578</v>
      </c>
      <c r="D30" s="12" t="n">
        <f aca="false">A30+((($C$64-($A$61*30))*$A$72)/($A$63*$A$75)/100*20)</f>
        <v>32.5935773901831</v>
      </c>
      <c r="E30" s="12"/>
      <c r="F30" s="10" t="n">
        <v>28</v>
      </c>
      <c r="G30" s="8" t="n">
        <f aca="false">$A$72*($A$61*F30)</f>
        <v>3616.704</v>
      </c>
      <c r="H30" s="8" t="n">
        <f aca="false">$A$72*($C$61/100*H$1)-$G30</f>
        <v>10833.696</v>
      </c>
      <c r="I30" s="8" t="n">
        <f aca="false">$A$72*($C$61/100*I$1)-$G30</f>
        <v>9388.656</v>
      </c>
      <c r="J30" s="8" t="n">
        <f aca="false">$A$72*($C$61/100*J$1)-$G30</f>
        <v>7943.616</v>
      </c>
      <c r="K30" s="8" t="n">
        <f aca="false">$A$72*($C$61/100*K$1)-$G30</f>
        <v>6498.576</v>
      </c>
      <c r="L30" s="8" t="n">
        <f aca="false">$A$72*($C$61/100*L$1)-$G30</f>
        <v>5053.536</v>
      </c>
      <c r="M30" s="8" t="n">
        <f aca="false">$A$72*($C$61/100*M$1)-$G30</f>
        <v>3608.496</v>
      </c>
      <c r="N30" s="8" t="n">
        <f aca="false">$A$72*($C$61/100*N$1)-$G30</f>
        <v>2163.456</v>
      </c>
      <c r="O30" s="8" t="n">
        <f aca="false">$A$72*($C$61/100*O$1)-$G30</f>
        <v>718.416000000001</v>
      </c>
    </row>
    <row r="31" customFormat="false" ht="12.75" hidden="false" customHeight="false" outlineLevel="0" collapsed="false">
      <c r="A31" s="0" t="n">
        <v>19</v>
      </c>
      <c r="B31" s="12" t="n">
        <f aca="false">A31+((($C$61-($A$61*30))*$A$72)/($A$63*$A$75)/2)</f>
        <v>134.167883466049</v>
      </c>
      <c r="C31" s="12" t="n">
        <f aca="false">A31+((($C$64-($A$61*30))*$A$72)/($A$63*$A$75)/2)</f>
        <v>55.4839434754578</v>
      </c>
      <c r="D31" s="12" t="n">
        <f aca="false">A31+((($C$64-($A$61*30))*$A$72)/($A$63*$A$75)/100*20)</f>
        <v>33.5935773901831</v>
      </c>
      <c r="E31" s="12"/>
      <c r="F31" s="10" t="n">
        <v>29</v>
      </c>
      <c r="G31" s="8" t="n">
        <f aca="false">$A$72*($A$61*F31)</f>
        <v>3745.872</v>
      </c>
      <c r="H31" s="8" t="n">
        <f aca="false">$A$72*($C$61/100*H$1)-$G31</f>
        <v>10704.528</v>
      </c>
      <c r="I31" s="8" t="n">
        <f aca="false">$A$72*($C$61/100*I$1)-$G31</f>
        <v>9259.488</v>
      </c>
      <c r="J31" s="8" t="n">
        <f aca="false">$A$72*($C$61/100*J$1)-$G31</f>
        <v>7814.448</v>
      </c>
      <c r="K31" s="8" t="n">
        <f aca="false">$A$72*($C$61/100*K$1)-$G31</f>
        <v>6369.408</v>
      </c>
      <c r="L31" s="8" t="n">
        <f aca="false">$A$72*($C$61/100*L$1)-$G31</f>
        <v>4924.368</v>
      </c>
      <c r="M31" s="8" t="n">
        <f aca="false">$A$72*($C$61/100*M$1)-$G31</f>
        <v>3479.328</v>
      </c>
      <c r="N31" s="8" t="n">
        <f aca="false">$A$72*($C$61/100*N$1)-$G31</f>
        <v>2034.288</v>
      </c>
      <c r="O31" s="8" t="n">
        <f aca="false">$A$72*($C$61/100*O$1)-$G31</f>
        <v>589.248</v>
      </c>
    </row>
    <row r="32" customFormat="false" ht="12.75" hidden="false" customHeight="false" outlineLevel="0" collapsed="false">
      <c r="A32" s="0" t="n">
        <v>20</v>
      </c>
      <c r="B32" s="12" t="n">
        <f aca="false">A32+((($C$61-($A$61*30))*$A$72)/($A$63*$A$75)/2)</f>
        <v>135.167883466049</v>
      </c>
      <c r="C32" s="12" t="n">
        <f aca="false">A32+((($C$64-($A$61*30))*$A$72)/($A$63*$A$75)/2)</f>
        <v>56.4839434754578</v>
      </c>
      <c r="D32" s="12" t="n">
        <f aca="false">A32+((($C$64-($A$61*30))*$A$72)/($A$63*$A$75)/100*20)</f>
        <v>34.5935773901831</v>
      </c>
      <c r="E32" s="12"/>
      <c r="F32" s="10" t="n">
        <v>30</v>
      </c>
      <c r="G32" s="8" t="n">
        <f aca="false">$A$72*($A$61*F32)</f>
        <v>3875.04</v>
      </c>
      <c r="H32" s="8" t="n">
        <f aca="false">$A$72*($C$61/100*H$1)-$G32</f>
        <v>10575.36</v>
      </c>
      <c r="I32" s="8" t="n">
        <f aca="false">$A$72*($C$61/100*I$1)-$G32</f>
        <v>9130.32</v>
      </c>
      <c r="J32" s="8" t="n">
        <f aca="false">$A$72*($C$61/100*J$1)-$G32</f>
        <v>7685.28</v>
      </c>
      <c r="K32" s="8" t="n">
        <f aca="false">$A$72*($C$61/100*K$1)-$G32</f>
        <v>6240.24</v>
      </c>
      <c r="L32" s="8" t="n">
        <f aca="false">$A$72*($C$61/100*L$1)-$G32</f>
        <v>4795.2</v>
      </c>
      <c r="M32" s="8" t="n">
        <f aca="false">$A$72*($C$61/100*M$1)-$G32</f>
        <v>3350.16</v>
      </c>
      <c r="N32" s="8" t="n">
        <f aca="false">$A$72*($C$61/100*N$1)-$G32</f>
        <v>1905.12</v>
      </c>
      <c r="O32" s="8" t="n">
        <f aca="false">$A$72*($C$61/100*O$1)-$G32</f>
        <v>460.08</v>
      </c>
    </row>
    <row r="33" customFormat="false" ht="12.75" hidden="false" customHeight="false" outlineLevel="0" collapsed="false">
      <c r="A33" s="0" t="n">
        <v>21</v>
      </c>
      <c r="B33" s="12" t="n">
        <f aca="false">A33+((($C$61-($A$61*30))*$A$72)/($A$63*$A$75)/2)</f>
        <v>136.167883466049</v>
      </c>
      <c r="C33" s="12" t="n">
        <f aca="false">A33+((($C$64-($A$61*30))*$A$72)/($A$63*$A$75)/2)</f>
        <v>57.4839434754578</v>
      </c>
      <c r="D33" s="12" t="n">
        <f aca="false">A33+((($C$64-($A$61*30))*$A$72)/($A$63*$A$75)/100*20)</f>
        <v>35.5935773901831</v>
      </c>
      <c r="E33" s="12"/>
      <c r="F33" s="10" t="n">
        <v>31</v>
      </c>
      <c r="G33" s="8" t="n">
        <f aca="false">$A$72*($A$61*F33)</f>
        <v>4004.208</v>
      </c>
      <c r="H33" s="8" t="n">
        <f aca="false">$A$72*($C$61/100*H$1)-$G33</f>
        <v>10446.192</v>
      </c>
      <c r="I33" s="8" t="n">
        <f aca="false">$A$72*($C$61/100*I$1)-$G33</f>
        <v>9001.152</v>
      </c>
      <c r="J33" s="8" t="n">
        <f aca="false">$A$72*($C$61/100*J$1)-$G33</f>
        <v>7556.112</v>
      </c>
      <c r="K33" s="8" t="n">
        <f aca="false">$A$72*($C$61/100*K$1)-$G33</f>
        <v>6111.072</v>
      </c>
      <c r="L33" s="8" t="n">
        <f aca="false">$A$72*($C$61/100*L$1)-$G33</f>
        <v>4666.032</v>
      </c>
      <c r="M33" s="8" t="n">
        <f aca="false">$A$72*($C$61/100*M$1)-$G33</f>
        <v>3220.992</v>
      </c>
      <c r="N33" s="8" t="n">
        <f aca="false">$A$72*($C$61/100*N$1)-$G33</f>
        <v>1775.952</v>
      </c>
      <c r="O33" s="8" t="n">
        <f aca="false">$A$72*($C$61/100*O$1)-$G33</f>
        <v>330.912</v>
      </c>
    </row>
    <row r="34" customFormat="false" ht="12.75" hidden="false" customHeight="false" outlineLevel="0" collapsed="false">
      <c r="A34" s="0" t="n">
        <v>22</v>
      </c>
      <c r="B34" s="12" t="n">
        <f aca="false">A34+((($C$61-($A$61*30))*$A$72)/($A$63*$A$75)/2)</f>
        <v>137.167883466049</v>
      </c>
      <c r="C34" s="12" t="n">
        <f aca="false">A34+((($C$64-($A$61*30))*$A$72)/($A$63*$A$75)/2)</f>
        <v>58.4839434754578</v>
      </c>
      <c r="D34" s="12" t="n">
        <f aca="false">A34+((($C$64-($A$61*30))*$A$72)/($A$63*$A$75)/100*20)</f>
        <v>36.5935773901831</v>
      </c>
      <c r="E34" s="12"/>
      <c r="F34" s="10" t="n">
        <v>32</v>
      </c>
      <c r="G34" s="8" t="n">
        <f aca="false">$A$72*($A$61*F34)</f>
        <v>4133.376</v>
      </c>
      <c r="H34" s="8" t="n">
        <f aca="false">$A$72*($C$61/100*H$1)-$G34</f>
        <v>10317.024</v>
      </c>
      <c r="I34" s="8" t="n">
        <f aca="false">$A$72*($C$61/100*I$1)-$G34</f>
        <v>8871.984</v>
      </c>
      <c r="J34" s="8" t="n">
        <f aca="false">$A$72*($C$61/100*J$1)-$G34</f>
        <v>7426.944</v>
      </c>
      <c r="K34" s="8" t="n">
        <f aca="false">$A$72*($C$61/100*K$1)-$G34</f>
        <v>5981.904</v>
      </c>
      <c r="L34" s="8" t="n">
        <f aca="false">$A$72*($C$61/100*L$1)-$G34</f>
        <v>4536.864</v>
      </c>
      <c r="M34" s="8" t="n">
        <f aca="false">$A$72*($C$61/100*M$1)-$G34</f>
        <v>3091.824</v>
      </c>
      <c r="N34" s="8" t="n">
        <f aca="false">$A$72*($C$61/100*N$1)-$G34</f>
        <v>1646.784</v>
      </c>
      <c r="O34" s="8" t="n">
        <f aca="false">$A$72*($C$61/100*O$1)-$G34</f>
        <v>201.744000000001</v>
      </c>
    </row>
    <row r="35" customFormat="false" ht="12.75" hidden="false" customHeight="false" outlineLevel="0" collapsed="false">
      <c r="A35" s="0" t="n">
        <v>23</v>
      </c>
      <c r="B35" s="12" t="n">
        <f aca="false">A35+((($C$61-($A$61*30))*$A$72)/($A$63*$A$75)/2)</f>
        <v>138.167883466049</v>
      </c>
      <c r="C35" s="12" t="n">
        <f aca="false">A35+((($C$64-($A$61*30))*$A$72)/($A$63*$A$75)/2)</f>
        <v>59.4839434754578</v>
      </c>
      <c r="D35" s="12" t="n">
        <f aca="false">A35+((($C$64-($A$61*30))*$A$72)/($A$63*$A$75)/100*20)</f>
        <v>37.5935773901831</v>
      </c>
      <c r="E35" s="12"/>
      <c r="F35" s="10" t="n">
        <v>33</v>
      </c>
      <c r="G35" s="8" t="n">
        <f aca="false">$A$72*($A$61*F35)</f>
        <v>4262.544</v>
      </c>
      <c r="H35" s="8" t="n">
        <f aca="false">$A$72*($C$61/100*H$1)-$G35</f>
        <v>10187.856</v>
      </c>
      <c r="I35" s="8" t="n">
        <f aca="false">$A$72*($C$61/100*I$1)-$G35</f>
        <v>8742.816</v>
      </c>
      <c r="J35" s="8" t="n">
        <f aca="false">$A$72*($C$61/100*J$1)-$G35</f>
        <v>7297.776</v>
      </c>
      <c r="K35" s="8" t="n">
        <f aca="false">$A$72*($C$61/100*K$1)-$G35</f>
        <v>5852.736</v>
      </c>
      <c r="L35" s="8" t="n">
        <f aca="false">$A$72*($C$61/100*L$1)-$G35</f>
        <v>4407.696</v>
      </c>
      <c r="M35" s="8" t="n">
        <f aca="false">$A$72*($C$61/100*M$1)-$G35</f>
        <v>2962.656</v>
      </c>
      <c r="N35" s="8" t="n">
        <f aca="false">$A$72*($C$61/100*N$1)-$G35</f>
        <v>1517.616</v>
      </c>
      <c r="O35" s="8" t="n">
        <f aca="false">$A$72*($C$61/100*O$1)-$G35</f>
        <v>72.576</v>
      </c>
    </row>
    <row r="36" customFormat="false" ht="12.75" hidden="false" customHeight="false" outlineLevel="0" collapsed="false">
      <c r="A36" s="0" t="n">
        <v>24</v>
      </c>
      <c r="B36" s="12" t="n">
        <f aca="false">A36+((($C$61-($A$61*30))*$A$72)/($A$63*$A$75)/2)</f>
        <v>139.167883466049</v>
      </c>
      <c r="C36" s="12" t="n">
        <f aca="false">A36+((($C$64-($A$61*30))*$A$72)/($A$63*$A$75)/2)</f>
        <v>60.4839434754578</v>
      </c>
      <c r="D36" s="12" t="n">
        <f aca="false">A36+((($C$64-($A$61*30))*$A$72)/($A$63*$A$75)/100*20)</f>
        <v>38.5935773901831</v>
      </c>
      <c r="E36" s="12"/>
      <c r="F36" s="10" t="n">
        <v>34</v>
      </c>
      <c r="G36" s="8" t="n">
        <f aca="false">$A$72*($A$61*F36)</f>
        <v>4391.712</v>
      </c>
      <c r="H36" s="8" t="n">
        <f aca="false">$A$72*($C$61/100*H$1)-$G36</f>
        <v>10058.688</v>
      </c>
      <c r="I36" s="8" t="n">
        <f aca="false">$A$72*($C$61/100*I$1)-$G36</f>
        <v>8613.648</v>
      </c>
      <c r="J36" s="8" t="n">
        <f aca="false">$A$72*($C$61/100*J$1)-$G36</f>
        <v>7168.608</v>
      </c>
      <c r="K36" s="8" t="n">
        <f aca="false">$A$72*($C$61/100*K$1)-$G36</f>
        <v>5723.568</v>
      </c>
      <c r="L36" s="8" t="n">
        <f aca="false">$A$72*($C$61/100*L$1)-$G36</f>
        <v>4278.528</v>
      </c>
      <c r="M36" s="8" t="n">
        <f aca="false">$A$72*($C$61/100*M$1)-$G36</f>
        <v>2833.488</v>
      </c>
      <c r="N36" s="8" t="n">
        <f aca="false">$A$72*($C$61/100*N$1)-$G36</f>
        <v>1388.448</v>
      </c>
      <c r="O36" s="8" t="n">
        <f aca="false">$A$72*($C$61/100*O$1)-$G36</f>
        <v>-56.5919999999996</v>
      </c>
    </row>
    <row r="37" customFormat="false" ht="12.75" hidden="false" customHeight="false" outlineLevel="0" collapsed="false">
      <c r="A37" s="0" t="n">
        <v>25</v>
      </c>
      <c r="B37" s="12" t="n">
        <f aca="false">A37+((($C$61-($A$61*30))*$A$72)/($A$63*$A$75)/2)</f>
        <v>140.167883466049</v>
      </c>
      <c r="C37" s="12" t="n">
        <f aca="false">A37+((($C$64-($A$61*30))*$A$72)/($A$63*$A$75)/2)</f>
        <v>61.4839434754578</v>
      </c>
      <c r="D37" s="12" t="n">
        <f aca="false">A37+((($C$64-($A$61*30))*$A$72)/($A$63*$A$75)/100*20)</f>
        <v>39.5935773901831</v>
      </c>
      <c r="E37" s="12"/>
      <c r="F37" s="10" t="n">
        <v>35</v>
      </c>
      <c r="G37" s="8" t="n">
        <f aca="false">$A$72*($A$61*F37)</f>
        <v>4520.88</v>
      </c>
      <c r="H37" s="8" t="n">
        <f aca="false">$A$72*($C$61/100*H$1)-$G37</f>
        <v>9929.52</v>
      </c>
      <c r="I37" s="8" t="n">
        <f aca="false">$A$72*($C$61/100*I$1)-$G37</f>
        <v>8484.48</v>
      </c>
      <c r="J37" s="8" t="n">
        <f aca="false">$A$72*($C$61/100*J$1)-$G37</f>
        <v>7039.44</v>
      </c>
      <c r="K37" s="8" t="n">
        <f aca="false">$A$72*($C$61/100*K$1)-$G37</f>
        <v>5594.4</v>
      </c>
      <c r="L37" s="8" t="n">
        <f aca="false">$A$72*($C$61/100*L$1)-$G37</f>
        <v>4149.36</v>
      </c>
      <c r="M37" s="8" t="n">
        <f aca="false">$A$72*($C$61/100*M$1)-$G37</f>
        <v>2704.32</v>
      </c>
      <c r="N37" s="8" t="n">
        <f aca="false">$A$72*($C$61/100*N$1)-$G37</f>
        <v>1259.28</v>
      </c>
    </row>
    <row r="38" customFormat="false" ht="12.75" hidden="false" customHeight="false" outlineLevel="0" collapsed="false">
      <c r="A38" s="0" t="n">
        <v>26</v>
      </c>
      <c r="B38" s="12" t="n">
        <f aca="false">A38+((($C$61-($A$61*30))*$A$72)/($A$63*$A$75)/2)</f>
        <v>141.167883466049</v>
      </c>
      <c r="C38" s="12" t="n">
        <f aca="false">A38+((($C$64-($A$61*30))*$A$72)/($A$63*$A$75)/2)</f>
        <v>62.4839434754578</v>
      </c>
      <c r="D38" s="12" t="n">
        <f aca="false">A38+((($C$64-($A$61*30))*$A$72)/($A$63*$A$75)/100*20)</f>
        <v>40.5935773901831</v>
      </c>
      <c r="E38" s="12"/>
      <c r="F38" s="10" t="n">
        <v>36</v>
      </c>
      <c r="G38" s="8" t="n">
        <f aca="false">$A$72*($A$61*F38)</f>
        <v>4650.048</v>
      </c>
      <c r="H38" s="8" t="n">
        <f aca="false">$A$72*($C$61/100*H$1)-$G38</f>
        <v>9800.352</v>
      </c>
      <c r="I38" s="8" t="n">
        <f aca="false">$A$72*($C$61/100*I$1)-$G38</f>
        <v>8355.312</v>
      </c>
      <c r="J38" s="8" t="n">
        <f aca="false">$A$72*($C$61/100*J$1)-$G38</f>
        <v>6910.272</v>
      </c>
      <c r="K38" s="8" t="n">
        <f aca="false">$A$72*($C$61/100*K$1)-$G38</f>
        <v>5465.232</v>
      </c>
      <c r="L38" s="8" t="n">
        <f aca="false">$A$72*($C$61/100*L$1)-$G38</f>
        <v>4020.192</v>
      </c>
      <c r="M38" s="8" t="n">
        <f aca="false">$A$72*($C$61/100*M$1)-$G38</f>
        <v>2575.152</v>
      </c>
      <c r="N38" s="8" t="n">
        <f aca="false">$A$72*($C$61/100*N$1)-$G38</f>
        <v>1130.112</v>
      </c>
    </row>
    <row r="39" customFormat="false" ht="12.75" hidden="false" customHeight="false" outlineLevel="0" collapsed="false">
      <c r="A39" s="0" t="n">
        <v>27</v>
      </c>
      <c r="B39" s="12" t="n">
        <f aca="false">A39+((($C$61-($A$61*30))*$A$72)/($A$63*$A$75)/2)</f>
        <v>142.167883466049</v>
      </c>
      <c r="C39" s="12" t="n">
        <f aca="false">A39+((($C$64-($A$61*30))*$A$72)/($A$63*$A$75)/2)</f>
        <v>63.4839434754578</v>
      </c>
      <c r="D39" s="12" t="n">
        <f aca="false">A39+((($C$64-($A$61*30))*$A$72)/($A$63*$A$75)/100*20)</f>
        <v>41.5935773901831</v>
      </c>
      <c r="E39" s="12"/>
      <c r="F39" s="10" t="n">
        <v>37</v>
      </c>
      <c r="G39" s="8" t="n">
        <f aca="false">$A$72*($A$61*F39)</f>
        <v>4779.216</v>
      </c>
      <c r="H39" s="8" t="n">
        <f aca="false">$A$72*($C$61/100*H$1)-$G39</f>
        <v>9671.184</v>
      </c>
      <c r="I39" s="8" t="n">
        <f aca="false">$A$72*($C$61/100*I$1)-$G39</f>
        <v>8226.144</v>
      </c>
      <c r="J39" s="8" t="n">
        <f aca="false">$A$72*($C$61/100*J$1)-$G39</f>
        <v>6781.104</v>
      </c>
      <c r="K39" s="8" t="n">
        <f aca="false">$A$72*($C$61/100*K$1)-$G39</f>
        <v>5336.064</v>
      </c>
      <c r="L39" s="8" t="n">
        <f aca="false">$A$72*($C$61/100*L$1)-$G39</f>
        <v>3891.024</v>
      </c>
      <c r="M39" s="8" t="n">
        <f aca="false">$A$72*($C$61/100*M$1)-$G39</f>
        <v>2445.984</v>
      </c>
      <c r="N39" s="8" t="n">
        <f aca="false">$A$72*($C$61/100*N$1)-$G39</f>
        <v>1000.944</v>
      </c>
    </row>
    <row r="40" customFormat="false" ht="12.75" hidden="false" customHeight="false" outlineLevel="0" collapsed="false">
      <c r="A40" s="0" t="n">
        <v>28</v>
      </c>
      <c r="B40" s="12" t="n">
        <f aca="false">A40+((($C$61-($A$61*30))*$A$72)/($A$63*$A$75)/2)</f>
        <v>143.167883466049</v>
      </c>
      <c r="C40" s="12" t="n">
        <f aca="false">A40+((($C$64-($A$61*30))*$A$72)/($A$63*$A$75)/2)</f>
        <v>64.4839434754578</v>
      </c>
      <c r="D40" s="12" t="n">
        <f aca="false">A40+((($C$64-($A$61*30))*$A$72)/($A$63*$A$75)/100*20)</f>
        <v>42.5935773901831</v>
      </c>
      <c r="E40" s="12"/>
      <c r="F40" s="10" t="n">
        <v>38</v>
      </c>
      <c r="G40" s="8" t="n">
        <f aca="false">$A$72*($A$61*F40)</f>
        <v>4908.384</v>
      </c>
      <c r="H40" s="8" t="n">
        <f aca="false">$A$72*($C$61/100*H$1)-$G40</f>
        <v>9542.016</v>
      </c>
      <c r="I40" s="8" t="n">
        <f aca="false">$A$72*($C$61/100*I$1)-$G40</f>
        <v>8096.976</v>
      </c>
      <c r="J40" s="8" t="n">
        <f aca="false">$A$72*($C$61/100*J$1)-$G40</f>
        <v>6651.936</v>
      </c>
      <c r="K40" s="8" t="n">
        <f aca="false">$A$72*($C$61/100*K$1)-$G40</f>
        <v>5206.896</v>
      </c>
      <c r="L40" s="8" t="n">
        <f aca="false">$A$72*($C$61/100*L$1)-$G40</f>
        <v>3761.856</v>
      </c>
      <c r="M40" s="8" t="n">
        <f aca="false">$A$72*($C$61/100*M$1)-$G40</f>
        <v>2316.816</v>
      </c>
      <c r="N40" s="8" t="n">
        <f aca="false">$A$72*($C$61/100*N$1)-$G40</f>
        <v>871.776</v>
      </c>
    </row>
    <row r="41" customFormat="false" ht="12.75" hidden="false" customHeight="false" outlineLevel="0" collapsed="false">
      <c r="A41" s="0" t="n">
        <v>29</v>
      </c>
      <c r="B41" s="12" t="n">
        <f aca="false">A41+((($C$61-($A$61*30))*$A$72)/($A$63*$A$75)/2)</f>
        <v>144.167883466049</v>
      </c>
      <c r="C41" s="12" t="n">
        <f aca="false">A41+((($C$64-($A$61*30))*$A$72)/($A$63*$A$75)/2)</f>
        <v>65.4839434754578</v>
      </c>
      <c r="D41" s="12" t="n">
        <f aca="false">A41+((($C$64-($A$61*30))*$A$72)/($A$63*$A$75)/100*20)</f>
        <v>43.5935773901831</v>
      </c>
      <c r="E41" s="12"/>
      <c r="F41" s="10" t="n">
        <v>39</v>
      </c>
      <c r="G41" s="8" t="n">
        <f aca="false">$A$72*($A$61*F41)</f>
        <v>5037.552</v>
      </c>
      <c r="H41" s="8" t="n">
        <f aca="false">$A$72*($C$61/100*H$1)-$G41</f>
        <v>9412.848</v>
      </c>
      <c r="I41" s="8" t="n">
        <f aca="false">$A$72*($C$61/100*I$1)-$G41</f>
        <v>7967.808</v>
      </c>
      <c r="J41" s="8" t="n">
        <f aca="false">$A$72*($C$61/100*J$1)-$G41</f>
        <v>6522.768</v>
      </c>
      <c r="K41" s="8" t="n">
        <f aca="false">$A$72*($C$61/100*K$1)-$G41</f>
        <v>5077.728</v>
      </c>
      <c r="L41" s="8" t="n">
        <f aca="false">$A$72*($C$61/100*L$1)-$G41</f>
        <v>3632.688</v>
      </c>
      <c r="M41" s="8" t="n">
        <f aca="false">$A$72*($C$61/100*M$1)-$G41</f>
        <v>2187.648</v>
      </c>
      <c r="N41" s="8" t="n">
        <f aca="false">$A$72*($C$61/100*N$1)-$G41</f>
        <v>742.608</v>
      </c>
    </row>
    <row r="42" customFormat="false" ht="12.75" hidden="false" customHeight="false" outlineLevel="0" collapsed="false">
      <c r="A42" s="0" t="n">
        <v>30</v>
      </c>
      <c r="B42" s="12" t="n">
        <f aca="false">A42+((($C$61-($A$61*30))*$A$72)/($A$63*$A$75)/2)</f>
        <v>145.167883466049</v>
      </c>
      <c r="C42" s="12" t="n">
        <f aca="false">A42+((($C$64-($A$61*30))*$A$72)/($A$63*$A$75)/2)</f>
        <v>66.4839434754578</v>
      </c>
      <c r="D42" s="12" t="n">
        <f aca="false">A42+((($C$64-($A$61*30))*$A$72)/($A$63*$A$75)/100*20)</f>
        <v>44.5935773901831</v>
      </c>
      <c r="E42" s="12"/>
      <c r="F42" s="10" t="n">
        <v>40</v>
      </c>
      <c r="G42" s="8" t="n">
        <f aca="false">$A$72*($A$61*F42)</f>
        <v>5166.72</v>
      </c>
      <c r="H42" s="8" t="n">
        <f aca="false">$A$72*($C$61/100*H$1)-$G42</f>
        <v>9283.68</v>
      </c>
      <c r="I42" s="8" t="n">
        <f aca="false">$A$72*($C$61/100*I$1)-$G42</f>
        <v>7838.64</v>
      </c>
      <c r="J42" s="8" t="n">
        <f aca="false">$A$72*($C$61/100*J$1)-$G42</f>
        <v>6393.6</v>
      </c>
      <c r="K42" s="8" t="n">
        <f aca="false">$A$72*($C$61/100*K$1)-$G42</f>
        <v>4948.56</v>
      </c>
      <c r="L42" s="8" t="n">
        <f aca="false">$A$72*($C$61/100*L$1)-$G42</f>
        <v>3503.52</v>
      </c>
      <c r="M42" s="8" t="n">
        <f aca="false">$A$72*($C$61/100*M$1)-$G42</f>
        <v>2058.48</v>
      </c>
      <c r="N42" s="8" t="n">
        <f aca="false">$A$72*($C$61/100*N$1)-$G42</f>
        <v>613.440000000001</v>
      </c>
    </row>
    <row r="43" customFormat="false" ht="12.75" hidden="false" customHeight="false" outlineLevel="0" collapsed="false">
      <c r="A43" s="0" t="n">
        <v>31</v>
      </c>
      <c r="B43" s="12" t="n">
        <f aca="false">A43+((($C$61-($A$61*30))*$A$72)/($A$63*$A$75)/2)</f>
        <v>146.167883466049</v>
      </c>
      <c r="C43" s="12" t="n">
        <f aca="false">A43+((($C$64-($A$61*30))*$A$72)/($A$63*$A$75)/2)</f>
        <v>67.4839434754578</v>
      </c>
      <c r="D43" s="12" t="n">
        <f aca="false">A43+((($C$64-($A$61*30))*$A$72)/($A$63*$A$75)/100*20)</f>
        <v>45.5935773901831</v>
      </c>
      <c r="E43" s="12"/>
      <c r="F43" s="10" t="n">
        <v>41</v>
      </c>
      <c r="G43" s="8" t="n">
        <f aca="false">$A$72*($A$61*F43)</f>
        <v>5295.888</v>
      </c>
      <c r="H43" s="8" t="n">
        <f aca="false">$A$72*($C$61/100*H$1)-$G43</f>
        <v>9154.512</v>
      </c>
      <c r="I43" s="8" t="n">
        <f aca="false">$A$72*($C$61/100*I$1)-$G43</f>
        <v>7709.472</v>
      </c>
      <c r="J43" s="8" t="n">
        <f aca="false">$A$72*($C$61/100*J$1)-$G43</f>
        <v>6264.432</v>
      </c>
      <c r="K43" s="8" t="n">
        <f aca="false">$A$72*($C$61/100*K$1)-$G43</f>
        <v>4819.392</v>
      </c>
      <c r="L43" s="8" t="n">
        <f aca="false">$A$72*($C$61/100*L$1)-$G43</f>
        <v>3374.352</v>
      </c>
      <c r="M43" s="8" t="n">
        <f aca="false">$A$72*($C$61/100*M$1)-$G43</f>
        <v>1929.312</v>
      </c>
      <c r="N43" s="8" t="n">
        <f aca="false">$A$72*($C$61/100*N$1)-$G43</f>
        <v>484.272</v>
      </c>
    </row>
    <row r="44" customFormat="false" ht="12.75" hidden="false" customHeight="false" outlineLevel="0" collapsed="false">
      <c r="A44" s="0" t="n">
        <v>32</v>
      </c>
      <c r="B44" s="12" t="n">
        <f aca="false">A44+((($C$61-($A$61*30))*$A$72)/($A$63*$A$75)/2)</f>
        <v>147.167883466049</v>
      </c>
      <c r="C44" s="12" t="n">
        <f aca="false">A44+((($C$64-($A$61*30))*$A$72)/($A$63*$A$75)/2)</f>
        <v>68.4839434754578</v>
      </c>
      <c r="D44" s="12" t="n">
        <f aca="false">A44+((($C$64-($A$61*30))*$A$72)/($A$63*$A$75)/100*20)</f>
        <v>46.5935773901831</v>
      </c>
      <c r="E44" s="12"/>
      <c r="F44" s="10" t="n">
        <v>42</v>
      </c>
      <c r="G44" s="8" t="n">
        <f aca="false">$A$72*($A$61*F44)</f>
        <v>5425.056</v>
      </c>
      <c r="H44" s="8" t="n">
        <f aca="false">$A$72*($C$61/100*H$1)-$G44</f>
        <v>9025.344</v>
      </c>
      <c r="I44" s="8" t="n">
        <f aca="false">$A$72*($C$61/100*I$1)-$G44</f>
        <v>7580.304</v>
      </c>
      <c r="J44" s="8" t="n">
        <f aca="false">$A$72*($C$61/100*J$1)-$G44</f>
        <v>6135.264</v>
      </c>
      <c r="K44" s="8" t="n">
        <f aca="false">$A$72*($C$61/100*K$1)-$G44</f>
        <v>4690.224</v>
      </c>
      <c r="L44" s="8" t="n">
        <f aca="false">$A$72*($C$61/100*L$1)-$G44</f>
        <v>3245.184</v>
      </c>
      <c r="M44" s="8" t="n">
        <f aca="false">$A$72*($C$61/100*M$1)-$G44</f>
        <v>1800.144</v>
      </c>
      <c r="N44" s="8" t="n">
        <f aca="false">$A$72*($C$61/100*N$1)-$G44</f>
        <v>355.104</v>
      </c>
    </row>
    <row r="45" customFormat="false" ht="12.75" hidden="false" customHeight="false" outlineLevel="0" collapsed="false">
      <c r="A45" s="0" t="n">
        <v>33</v>
      </c>
      <c r="B45" s="12" t="n">
        <f aca="false">A45+((($C$61-($A$61*30))*$A$72)/($A$63*$A$75)/2)</f>
        <v>148.167883466049</v>
      </c>
      <c r="C45" s="12" t="n">
        <f aca="false">A45+((($C$64-($A$61*30))*$A$72)/($A$63*$A$75)/2)</f>
        <v>69.4839434754578</v>
      </c>
      <c r="D45" s="12" t="n">
        <f aca="false">A45+((($C$64-($A$61*30))*$A$72)/($A$63*$A$75)/100*20)</f>
        <v>47.5935773901831</v>
      </c>
      <c r="E45" s="12"/>
      <c r="F45" s="10" t="n">
        <v>43</v>
      </c>
      <c r="G45" s="8" t="n">
        <f aca="false">$A$72*($A$61*F45)</f>
        <v>5554.224</v>
      </c>
      <c r="H45" s="8" t="n">
        <f aca="false">$A$72*($C$61/100*H$1)-$G45</f>
        <v>8896.176</v>
      </c>
      <c r="I45" s="8" t="n">
        <f aca="false">$A$72*($C$61/100*I$1)-$G45</f>
        <v>7451.136</v>
      </c>
      <c r="J45" s="8" t="n">
        <f aca="false">$A$72*($C$61/100*J$1)-$G45</f>
        <v>6006.096</v>
      </c>
      <c r="K45" s="8" t="n">
        <f aca="false">$A$72*($C$61/100*K$1)-$G45</f>
        <v>4561.056</v>
      </c>
      <c r="L45" s="8" t="n">
        <f aca="false">$A$72*($C$61/100*L$1)-$G45</f>
        <v>3116.016</v>
      </c>
      <c r="M45" s="8" t="n">
        <f aca="false">$A$72*($C$61/100*M$1)-$G45</f>
        <v>1670.976</v>
      </c>
      <c r="N45" s="8" t="n">
        <f aca="false">$A$72*($C$61/100*N$1)-$G45</f>
        <v>225.936</v>
      </c>
    </row>
    <row r="46" customFormat="false" ht="12.75" hidden="false" customHeight="false" outlineLevel="0" collapsed="false">
      <c r="A46" s="0" t="n">
        <v>34</v>
      </c>
      <c r="B46" s="12" t="n">
        <f aca="false">A46+((($C$61-($A$61*30))*$A$72)/($A$63*$A$75)/2)</f>
        <v>149.167883466049</v>
      </c>
      <c r="C46" s="12" t="n">
        <f aca="false">A46+((($C$64-($A$61*30))*$A$72)/($A$63*$A$75)/2)</f>
        <v>70.4839434754578</v>
      </c>
      <c r="D46" s="12" t="n">
        <f aca="false">A46+((($C$64-($A$61*30))*$A$72)/($A$63*$A$75)/100*20)</f>
        <v>48.5935773901831</v>
      </c>
      <c r="E46" s="12"/>
      <c r="F46" s="10" t="n">
        <v>44</v>
      </c>
      <c r="G46" s="8" t="n">
        <f aca="false">$A$72*($A$61*F46)</f>
        <v>5683.392</v>
      </c>
      <c r="H46" s="8" t="n">
        <f aca="false">$A$72*($C$61/100*H$1)-$G46</f>
        <v>8767.008</v>
      </c>
      <c r="I46" s="8" t="n">
        <f aca="false">$A$72*($C$61/100*I$1)-$G46</f>
        <v>7321.968</v>
      </c>
      <c r="J46" s="8" t="n">
        <f aca="false">$A$72*($C$61/100*J$1)-$G46</f>
        <v>5876.928</v>
      </c>
      <c r="K46" s="8" t="n">
        <f aca="false">$A$72*($C$61/100*K$1)-$G46</f>
        <v>4431.888</v>
      </c>
      <c r="L46" s="8" t="n">
        <f aca="false">$A$72*($C$61/100*L$1)-$G46</f>
        <v>2986.848</v>
      </c>
      <c r="M46" s="8" t="n">
        <f aca="false">$A$72*($C$61/100*M$1)-$G46</f>
        <v>1541.808</v>
      </c>
      <c r="N46" s="8" t="n">
        <f aca="false">$A$72*($C$61/100*N$1)-$G46</f>
        <v>96.768</v>
      </c>
    </row>
    <row r="47" customFormat="false" ht="12.75" hidden="false" customHeight="false" outlineLevel="0" collapsed="false">
      <c r="A47" s="0" t="n">
        <v>35</v>
      </c>
      <c r="B47" s="12" t="n">
        <f aca="false">A47+((($C$61-($A$61*30))*$A$72)/($A$63*$A$75)/2)</f>
        <v>150.167883466049</v>
      </c>
      <c r="C47" s="12" t="n">
        <f aca="false">A47+((($C$64-($A$61*30))*$A$72)/($A$63*$A$75)/2)</f>
        <v>71.4839434754578</v>
      </c>
      <c r="D47" s="12" t="n">
        <f aca="false">A47+((($C$64-($A$61*30))*$A$72)/($A$63*$A$75)/100*20)</f>
        <v>49.5935773901831</v>
      </c>
      <c r="E47" s="12"/>
      <c r="F47" s="10" t="n">
        <v>45</v>
      </c>
      <c r="G47" s="8" t="n">
        <f aca="false">$A$72*($A$61*F47)</f>
        <v>5812.56</v>
      </c>
      <c r="H47" s="8" t="n">
        <f aca="false">$A$72*($C$61/100*H$1)-$G47</f>
        <v>8637.84</v>
      </c>
      <c r="I47" s="8" t="n">
        <f aca="false">$A$72*($C$61/100*I$1)-$G47</f>
        <v>7192.8</v>
      </c>
      <c r="J47" s="8" t="n">
        <f aca="false">$A$72*($C$61/100*J$1)-$G47</f>
        <v>5747.76</v>
      </c>
      <c r="K47" s="8" t="n">
        <f aca="false">$A$72*($C$61/100*K$1)-$G47</f>
        <v>4302.72</v>
      </c>
      <c r="L47" s="8" t="n">
        <f aca="false">$A$72*($C$61/100*L$1)-$G47</f>
        <v>2857.68</v>
      </c>
      <c r="M47" s="8" t="n">
        <f aca="false">$A$72*($C$61/100*M$1)-$G47</f>
        <v>1412.64</v>
      </c>
      <c r="N47" s="8" t="n">
        <f aca="false">$A$72*($C$61/100*N$1)-$G47</f>
        <v>-32.4000000000005</v>
      </c>
    </row>
    <row r="48" customFormat="false" ht="12.75" hidden="false" customHeight="false" outlineLevel="0" collapsed="false">
      <c r="A48" s="0" t="n">
        <v>36</v>
      </c>
      <c r="B48" s="12" t="n">
        <f aca="false">A48+((($C$61-($A$61*30))*$A$72)/($A$63*$A$75)/2)</f>
        <v>151.167883466049</v>
      </c>
      <c r="C48" s="12" t="n">
        <f aca="false">A48+((($C$64-($A$61*30))*$A$72)/($A$63*$A$75)/2)</f>
        <v>72.4839434754578</v>
      </c>
      <c r="D48" s="12" t="n">
        <f aca="false">A48+((($C$64-($A$61*30))*$A$72)/($A$63*$A$75)/100*20)</f>
        <v>50.5935773901831</v>
      </c>
      <c r="E48" s="12"/>
      <c r="F48" s="10" t="n">
        <v>46</v>
      </c>
      <c r="G48" s="8" t="n">
        <f aca="false">$A$72*($A$61*F48)</f>
        <v>5941.728</v>
      </c>
      <c r="H48" s="8" t="n">
        <f aca="false">$A$72*($C$61/100*H$1)-$G48</f>
        <v>8508.672</v>
      </c>
      <c r="I48" s="8" t="n">
        <f aca="false">$A$72*($C$61/100*I$1)-$G48</f>
        <v>7063.632</v>
      </c>
      <c r="J48" s="8" t="n">
        <f aca="false">$A$72*($C$61/100*J$1)-$G48</f>
        <v>5618.592</v>
      </c>
      <c r="K48" s="8" t="n">
        <f aca="false">$A$72*($C$61/100*K$1)-$G48</f>
        <v>4173.552</v>
      </c>
      <c r="L48" s="8" t="n">
        <f aca="false">$A$72*($C$61/100*L$1)-$G48</f>
        <v>2728.512</v>
      </c>
      <c r="M48" s="8" t="n">
        <f aca="false">$A$72*($C$61/100*M$1)-$G48</f>
        <v>1283.472</v>
      </c>
    </row>
    <row r="49" customFormat="false" ht="12.75" hidden="false" customHeight="false" outlineLevel="0" collapsed="false">
      <c r="A49" s="0" t="n">
        <v>37</v>
      </c>
      <c r="B49" s="12" t="n">
        <f aca="false">A49+((($C$61-($A$61*30))*$A$72)/($A$63*$A$75)/2)</f>
        <v>152.167883466049</v>
      </c>
      <c r="C49" s="12" t="n">
        <f aca="false">A49+((($C$64-($A$61*30))*$A$72)/($A$63*$A$75)/2)</f>
        <v>73.4839434754578</v>
      </c>
      <c r="D49" s="12" t="n">
        <f aca="false">A49+((($C$64-($A$61*30))*$A$72)/($A$63*$A$75)/100*20)</f>
        <v>51.5935773901831</v>
      </c>
      <c r="E49" s="12"/>
      <c r="F49" s="10" t="n">
        <v>47</v>
      </c>
      <c r="G49" s="8" t="n">
        <f aca="false">$A$72*($A$61*F49)</f>
        <v>6070.896</v>
      </c>
      <c r="H49" s="8" t="n">
        <f aca="false">$A$72*($C$61/100*H$1)-$G49</f>
        <v>8379.504</v>
      </c>
      <c r="I49" s="8" t="n">
        <f aca="false">$A$72*($C$61/100*I$1)-$G49</f>
        <v>6934.464</v>
      </c>
      <c r="J49" s="8" t="n">
        <f aca="false">$A$72*($C$61/100*J$1)-$G49</f>
        <v>5489.424</v>
      </c>
      <c r="K49" s="8" t="n">
        <f aca="false">$A$72*($C$61/100*K$1)-$G49</f>
        <v>4044.384</v>
      </c>
      <c r="L49" s="8" t="n">
        <f aca="false">$A$72*($C$61/100*L$1)-$G49</f>
        <v>2599.344</v>
      </c>
      <c r="M49" s="8" t="n">
        <f aca="false">$A$72*($C$61/100*M$1)-$G49</f>
        <v>1154.304</v>
      </c>
    </row>
    <row r="50" customFormat="false" ht="12.75" hidden="false" customHeight="false" outlineLevel="0" collapsed="false">
      <c r="A50" s="0" t="n">
        <v>38</v>
      </c>
      <c r="B50" s="12" t="n">
        <f aca="false">A50+((($C$61-($A$61*30))*$A$72)/($A$63*$A$75)/2)</f>
        <v>153.167883466049</v>
      </c>
      <c r="C50" s="12" t="n">
        <f aca="false">A50+((($C$64-($A$61*30))*$A$72)/($A$63*$A$75)/2)</f>
        <v>74.4839434754578</v>
      </c>
      <c r="D50" s="12" t="n">
        <f aca="false">A50+((($C$64-($A$61*30))*$A$72)/($A$63*$A$75)/100*20)</f>
        <v>52.5935773901831</v>
      </c>
      <c r="E50" s="12"/>
      <c r="F50" s="10" t="n">
        <v>48</v>
      </c>
      <c r="G50" s="8" t="n">
        <f aca="false">$A$72*($A$61*F50)</f>
        <v>6200.064</v>
      </c>
      <c r="H50" s="8" t="n">
        <f aca="false">$A$72*($C$61/100*H$1)-$G50</f>
        <v>8250.336</v>
      </c>
      <c r="I50" s="8" t="n">
        <f aca="false">$A$72*($C$61/100*I$1)-$G50</f>
        <v>6805.296</v>
      </c>
      <c r="J50" s="8" t="n">
        <f aca="false">$A$72*($C$61/100*J$1)-$G50</f>
        <v>5360.256</v>
      </c>
      <c r="K50" s="8" t="n">
        <f aca="false">$A$72*($C$61/100*K$1)-$G50</f>
        <v>3915.216</v>
      </c>
      <c r="L50" s="8" t="n">
        <f aca="false">$A$72*($C$61/100*L$1)-$G50</f>
        <v>2470.176</v>
      </c>
      <c r="M50" s="8" t="n">
        <f aca="false">$A$72*($C$61/100*M$1)-$G50</f>
        <v>1025.136</v>
      </c>
    </row>
    <row r="51" customFormat="false" ht="12.75" hidden="false" customHeight="false" outlineLevel="0" collapsed="false">
      <c r="A51" s="0" t="n">
        <v>39</v>
      </c>
      <c r="B51" s="12" t="n">
        <f aca="false">A51+((($C$61-($A$61*30))*$A$72)/($A$63*$A$75)/2)</f>
        <v>154.167883466049</v>
      </c>
      <c r="C51" s="12" t="n">
        <f aca="false">A51+((($C$64-($A$61*30))*$A$72)/($A$63*$A$75)/2)</f>
        <v>75.4839434754578</v>
      </c>
      <c r="D51" s="12" t="n">
        <f aca="false">A51+((($C$64-($A$61*30))*$A$72)/($A$63*$A$75)/100*20)</f>
        <v>53.5935773901831</v>
      </c>
      <c r="E51" s="12"/>
      <c r="F51" s="10" t="n">
        <v>49</v>
      </c>
      <c r="G51" s="8" t="n">
        <f aca="false">$A$72*($A$61*F51)</f>
        <v>6329.232</v>
      </c>
      <c r="H51" s="8" t="n">
        <f aca="false">$A$72*($C$61/100*H$1)-$G51</f>
        <v>8121.168</v>
      </c>
      <c r="I51" s="8" t="n">
        <f aca="false">$A$72*($C$61/100*I$1)-$G51</f>
        <v>6676.128</v>
      </c>
      <c r="J51" s="8" t="n">
        <f aca="false">$A$72*($C$61/100*J$1)-$G51</f>
        <v>5231.088</v>
      </c>
      <c r="K51" s="8" t="n">
        <f aca="false">$A$72*($C$61/100*K$1)-$G51</f>
        <v>3786.048</v>
      </c>
      <c r="L51" s="8" t="n">
        <f aca="false">$A$72*($C$61/100*L$1)-$G51</f>
        <v>2341.008</v>
      </c>
      <c r="M51" s="8" t="n">
        <f aca="false">$A$72*($C$61/100*M$1)-$G51</f>
        <v>895.968</v>
      </c>
    </row>
    <row r="52" customFormat="false" ht="12.75" hidden="false" customHeight="false" outlineLevel="0" collapsed="false">
      <c r="A52" s="0" t="n">
        <v>40</v>
      </c>
      <c r="B52" s="12" t="n">
        <f aca="false">A52+((($C$61-($A$61*30))*$A$72)/($A$63*$A$75)/2)</f>
        <v>155.167883466049</v>
      </c>
      <c r="C52" s="12" t="n">
        <f aca="false">A52+((($C$64-($A$61*30))*$A$72)/($A$63*$A$75)/2)</f>
        <v>76.4839434754578</v>
      </c>
      <c r="D52" s="12" t="n">
        <f aca="false">A52+((($C$64-($A$61*30))*$A$72)/($A$63*$A$75)/100*20)</f>
        <v>54.5935773901831</v>
      </c>
      <c r="E52" s="12"/>
      <c r="F52" s="10" t="n">
        <v>50</v>
      </c>
      <c r="G52" s="8" t="n">
        <f aca="false">$A$72*($A$61*F52)</f>
        <v>6458.4</v>
      </c>
      <c r="H52" s="8" t="n">
        <f aca="false">$A$72*($C$61/100*H$1)-$G52</f>
        <v>7992</v>
      </c>
      <c r="I52" s="8" t="n">
        <f aca="false">$A$72*($C$61/100*I$1)-$G52</f>
        <v>6546.96</v>
      </c>
      <c r="J52" s="8" t="n">
        <f aca="false">$A$72*($C$61/100*J$1)-$G52</f>
        <v>5101.92</v>
      </c>
      <c r="K52" s="8" t="n">
        <f aca="false">$A$72*($C$61/100*K$1)-$G52</f>
        <v>3656.88</v>
      </c>
      <c r="L52" s="8" t="n">
        <f aca="false">$A$72*($C$61/100*L$1)-$G52</f>
        <v>2211.84</v>
      </c>
      <c r="M52" s="8" t="n">
        <f aca="false">$A$72*($C$61/100*M$1)-$G52</f>
        <v>766.8</v>
      </c>
    </row>
    <row r="53" customFormat="false" ht="12.75" hidden="false" customHeight="false" outlineLevel="0" collapsed="false">
      <c r="F53" s="10" t="n">
        <v>51</v>
      </c>
      <c r="G53" s="8" t="n">
        <f aca="false">$A$72*($A$61*F53)</f>
        <v>6587.568</v>
      </c>
      <c r="H53" s="8" t="n">
        <f aca="false">$A$72*($C$61/100*H$1)-$G53</f>
        <v>7862.832</v>
      </c>
      <c r="I53" s="8" t="n">
        <f aca="false">$A$72*($C$61/100*I$1)-$G53</f>
        <v>6417.792</v>
      </c>
      <c r="J53" s="8" t="n">
        <f aca="false">$A$72*($C$61/100*J$1)-$G53</f>
        <v>4972.752</v>
      </c>
      <c r="K53" s="8" t="n">
        <f aca="false">$A$72*($C$61/100*K$1)-$G53</f>
        <v>3527.712</v>
      </c>
      <c r="L53" s="8" t="n">
        <f aca="false">$A$72*($C$61/100*L$1)-$G53</f>
        <v>2082.672</v>
      </c>
      <c r="M53" s="8" t="n">
        <f aca="false">$A$72*($C$61/100*M$1)-$G53</f>
        <v>637.632</v>
      </c>
    </row>
    <row r="54" customFormat="false" ht="12.75" hidden="false" customHeight="false" outlineLevel="0" collapsed="false">
      <c r="F54" s="10" t="n">
        <v>52</v>
      </c>
      <c r="G54" s="8" t="n">
        <f aca="false">$A$72*($A$61*F54)</f>
        <v>6716.736</v>
      </c>
      <c r="H54" s="8" t="n">
        <f aca="false">$A$72*($C$61/100*H$1)-$G54</f>
        <v>7733.664</v>
      </c>
      <c r="I54" s="8" t="n">
        <f aca="false">$A$72*($C$61/100*I$1)-$G54</f>
        <v>6288.624</v>
      </c>
      <c r="J54" s="8" t="n">
        <f aca="false">$A$72*($C$61/100*J$1)-$G54</f>
        <v>4843.584</v>
      </c>
      <c r="K54" s="8" t="n">
        <f aca="false">$A$72*($C$61/100*K$1)-$G54</f>
        <v>3398.544</v>
      </c>
      <c r="L54" s="8" t="n">
        <f aca="false">$A$72*($C$61/100*L$1)-$G54</f>
        <v>1953.504</v>
      </c>
      <c r="M54" s="8" t="n">
        <f aca="false">$A$72*($C$61/100*M$1)-$G54</f>
        <v>508.464</v>
      </c>
    </row>
    <row r="55" customFormat="false" ht="12.75" hidden="false" customHeight="false" outlineLevel="0" collapsed="false">
      <c r="F55" s="10" t="n">
        <v>53</v>
      </c>
      <c r="G55" s="8" t="n">
        <f aca="false">$A$72*($A$61*F55)</f>
        <v>6845.904</v>
      </c>
      <c r="H55" s="8" t="n">
        <f aca="false">$A$72*($C$61/100*H$1)-$G55</f>
        <v>7604.496</v>
      </c>
      <c r="I55" s="8" t="n">
        <f aca="false">$A$72*($C$61/100*I$1)-$G55</f>
        <v>6159.456</v>
      </c>
      <c r="J55" s="8" t="n">
        <f aca="false">$A$72*($C$61/100*J$1)-$G55</f>
        <v>4714.416</v>
      </c>
      <c r="K55" s="8" t="n">
        <f aca="false">$A$72*($C$61/100*K$1)-$G55</f>
        <v>3269.376</v>
      </c>
      <c r="L55" s="8" t="n">
        <f aca="false">$A$72*($C$61/100*L$1)-$G55</f>
        <v>1824.336</v>
      </c>
      <c r="M55" s="8" t="n">
        <f aca="false">$A$72*($C$61/100*M$1)-$G55</f>
        <v>379.296</v>
      </c>
    </row>
    <row r="56" customFormat="false" ht="12.75" hidden="false" customHeight="false" outlineLevel="0" collapsed="false">
      <c r="F56" s="10" t="n">
        <v>54</v>
      </c>
      <c r="G56" s="8" t="n">
        <f aca="false">$A$72*($A$61*F56)</f>
        <v>6975.072</v>
      </c>
      <c r="H56" s="8" t="n">
        <f aca="false">$A$72*($C$61/100*H$1)-$G56</f>
        <v>7475.328</v>
      </c>
      <c r="I56" s="8" t="n">
        <f aca="false">$A$72*($C$61/100*I$1)-$G56</f>
        <v>6030.288</v>
      </c>
      <c r="J56" s="8" t="n">
        <f aca="false">$A$72*($C$61/100*J$1)-$G56</f>
        <v>4585.248</v>
      </c>
      <c r="K56" s="8" t="n">
        <f aca="false">$A$72*($C$61/100*K$1)-$G56</f>
        <v>3140.208</v>
      </c>
      <c r="L56" s="8" t="n">
        <f aca="false">$A$72*($C$61/100*L$1)-$G56</f>
        <v>1695.168</v>
      </c>
      <c r="M56" s="8" t="n">
        <f aca="false">$A$72*($C$61/100*M$1)-$G56</f>
        <v>250.128</v>
      </c>
    </row>
    <row r="57" customFormat="false" ht="12.75" hidden="false" customHeight="false" outlineLevel="0" collapsed="false">
      <c r="F57" s="10" t="n">
        <v>55</v>
      </c>
      <c r="G57" s="8" t="n">
        <f aca="false">$A$72*($A$61*F57)</f>
        <v>7104.24</v>
      </c>
      <c r="H57" s="8" t="n">
        <f aca="false">$A$72*($C$61/100*H$1)-$G57</f>
        <v>7346.16</v>
      </c>
      <c r="I57" s="8" t="n">
        <f aca="false">$A$72*($C$61/100*I$1)-$G57</f>
        <v>5901.12</v>
      </c>
      <c r="J57" s="8" t="n">
        <f aca="false">$A$72*($C$61/100*J$1)-$G57</f>
        <v>4456.08</v>
      </c>
      <c r="K57" s="8" t="n">
        <f aca="false">$A$72*($C$61/100*K$1)-$G57</f>
        <v>3011.04</v>
      </c>
      <c r="L57" s="8" t="n">
        <f aca="false">$A$72*($C$61/100*L$1)-$G57</f>
        <v>1566</v>
      </c>
      <c r="M57" s="8" t="n">
        <f aca="false">$A$72*($C$61/100*M$1)-$G57</f>
        <v>120.959999999999</v>
      </c>
    </row>
    <row r="58" customFormat="false" ht="12.75" hidden="false" customHeight="false" outlineLevel="0" collapsed="false">
      <c r="F58" s="10" t="n">
        <v>56</v>
      </c>
      <c r="G58" s="8" t="n">
        <f aca="false">$A$72*($A$61*F58)</f>
        <v>7233.408</v>
      </c>
      <c r="H58" s="8" t="n">
        <f aca="false">$A$72*($C$61/100*H$1)-$G58</f>
        <v>7216.992</v>
      </c>
      <c r="I58" s="8" t="n">
        <f aca="false">$A$72*($C$61/100*I$1)-$G58</f>
        <v>5771.952</v>
      </c>
      <c r="J58" s="8" t="n">
        <f aca="false">$A$72*($C$61/100*J$1)-$G58</f>
        <v>4326.912</v>
      </c>
      <c r="K58" s="8" t="n">
        <f aca="false">$A$72*($C$61/100*K$1)-$G58</f>
        <v>2881.872</v>
      </c>
      <c r="L58" s="8" t="n">
        <f aca="false">$A$72*($C$61/100*L$1)-$G58</f>
        <v>1436.832</v>
      </c>
      <c r="M58" s="8" t="n">
        <f aca="false">$A$72*($C$61/100*M$1)-$G58</f>
        <v>-8.20799999999963</v>
      </c>
    </row>
    <row r="59" customFormat="false" ht="12.75" hidden="false" customHeight="false" outlineLevel="0" collapsed="false">
      <c r="F59" s="10" t="n">
        <v>57</v>
      </c>
      <c r="G59" s="8" t="n">
        <f aca="false">$A$72*($A$61*F59)</f>
        <v>7362.576</v>
      </c>
      <c r="H59" s="8" t="n">
        <f aca="false">$A$72*($C$61/100*H$1)-$G59</f>
        <v>7087.824</v>
      </c>
      <c r="I59" s="8" t="n">
        <f aca="false">$A$72*($C$61/100*I$1)-$G59</f>
        <v>5642.784</v>
      </c>
      <c r="J59" s="8" t="n">
        <f aca="false">$A$72*($C$61/100*J$1)-$G59</f>
        <v>4197.744</v>
      </c>
      <c r="K59" s="8" t="n">
        <f aca="false">$A$72*($C$61/100*K$1)-$G59</f>
        <v>2752.704</v>
      </c>
      <c r="L59" s="8" t="n">
        <f aca="false">$A$72*($C$61/100*L$1)-$G59</f>
        <v>1307.664</v>
      </c>
    </row>
    <row r="60" customFormat="false" ht="12.75" hidden="false" customHeight="false" outlineLevel="0" collapsed="false">
      <c r="A60" s="0" t="s">
        <v>30</v>
      </c>
      <c r="C60" s="14" t="s">
        <v>31</v>
      </c>
      <c r="F60" s="10" t="n">
        <v>58</v>
      </c>
      <c r="G60" s="8" t="n">
        <f aca="false">$A$72*($A$61*F60)</f>
        <v>7491.744</v>
      </c>
      <c r="H60" s="8" t="n">
        <f aca="false">$A$72*($C$61/100*H$1)-$G60</f>
        <v>6958.656</v>
      </c>
      <c r="I60" s="8" t="n">
        <f aca="false">$A$72*($C$61/100*I$1)-$G60</f>
        <v>5513.616</v>
      </c>
      <c r="J60" s="8" t="n">
        <f aca="false">$A$72*($C$61/100*J$1)-$G60</f>
        <v>4068.576</v>
      </c>
      <c r="K60" s="8" t="n">
        <f aca="false">$A$72*($C$61/100*K$1)-$G60</f>
        <v>2623.536</v>
      </c>
      <c r="L60" s="8" t="n">
        <f aca="false">$A$72*($C$61/100*L$1)-$G60</f>
        <v>1178.496</v>
      </c>
    </row>
    <row r="61" customFormat="false" ht="12.75" hidden="false" customHeight="false" outlineLevel="0" collapsed="false">
      <c r="A61" s="0" t="n">
        <v>5.98</v>
      </c>
      <c r="B61" s="0" t="s">
        <v>32</v>
      </c>
      <c r="C61" s="14" t="n">
        <v>669</v>
      </c>
      <c r="D61" s="8" t="s">
        <v>33</v>
      </c>
      <c r="F61" s="10" t="n">
        <v>59</v>
      </c>
      <c r="G61" s="8" t="n">
        <f aca="false">$A$72*($A$61*F61)</f>
        <v>7620.912</v>
      </c>
      <c r="H61" s="8" t="n">
        <f aca="false">$A$72*($C$61/100*H$1)-$G61</f>
        <v>6829.488</v>
      </c>
      <c r="I61" s="8" t="n">
        <f aca="false">$A$72*($C$61/100*I$1)-$G61</f>
        <v>5384.448</v>
      </c>
      <c r="J61" s="8" t="n">
        <f aca="false">$A$72*($C$61/100*J$1)-$G61</f>
        <v>3939.408</v>
      </c>
      <c r="K61" s="8" t="n">
        <f aca="false">$A$72*($C$61/100*K$1)-$G61</f>
        <v>2494.368</v>
      </c>
      <c r="L61" s="8" t="n">
        <f aca="false">$A$72*($C$61/100*L$1)-$G61</f>
        <v>1049.328</v>
      </c>
    </row>
    <row r="62" customFormat="false" ht="12.75" hidden="false" customHeight="false" outlineLevel="0" collapsed="false">
      <c r="C62" s="14"/>
      <c r="F62" s="10" t="n">
        <v>60</v>
      </c>
      <c r="G62" s="8" t="n">
        <f aca="false">$A$72*($A$61*F62)</f>
        <v>7750.08</v>
      </c>
      <c r="H62" s="8" t="n">
        <f aca="false">$A$72*($C$61/100*H$1)-$G62</f>
        <v>6700.32</v>
      </c>
      <c r="I62" s="8" t="n">
        <f aca="false">$A$72*($C$61/100*I$1)-$G62</f>
        <v>5255.28</v>
      </c>
      <c r="J62" s="8" t="n">
        <f aca="false">$A$72*($C$61/100*J$1)-$G62</f>
        <v>3810.24</v>
      </c>
      <c r="K62" s="8" t="n">
        <f aca="false">$A$72*($C$61/100*K$1)-$G62</f>
        <v>2365.2</v>
      </c>
      <c r="L62" s="8" t="n">
        <f aca="false">$A$72*($C$61/100*L$1)-$G62</f>
        <v>920.160000000001</v>
      </c>
    </row>
    <row r="63" customFormat="false" ht="12.75" hidden="false" customHeight="false" outlineLevel="0" collapsed="false">
      <c r="A63" s="15" t="n">
        <v>1.16</v>
      </c>
      <c r="B63" s="8" t="s">
        <v>34</v>
      </c>
      <c r="C63" s="14" t="s">
        <v>35</v>
      </c>
      <c r="F63" s="10" t="n">
        <v>61</v>
      </c>
      <c r="G63" s="8" t="n">
        <f aca="false">$A$72*($A$61*F63)</f>
        <v>7879.248</v>
      </c>
      <c r="H63" s="8" t="n">
        <f aca="false">$A$72*($C$61/100*H$1)-$G63</f>
        <v>6571.152</v>
      </c>
      <c r="I63" s="8" t="n">
        <f aca="false">$A$72*($C$61/100*I$1)-$G63</f>
        <v>5126.112</v>
      </c>
      <c r="J63" s="8" t="n">
        <f aca="false">$A$72*($C$61/100*J$1)-$G63</f>
        <v>3681.072</v>
      </c>
      <c r="K63" s="8" t="n">
        <f aca="false">$A$72*($C$61/100*K$1)-$G63</f>
        <v>2236.032</v>
      </c>
      <c r="L63" s="8" t="n">
        <f aca="false">$A$72*($C$61/100*L$1)-$G63</f>
        <v>790.992</v>
      </c>
    </row>
    <row r="64" customFormat="false" ht="12.75" hidden="false" customHeight="false" outlineLevel="0" collapsed="false">
      <c r="C64" s="14" t="n">
        <f aca="false">669/2</f>
        <v>334.5</v>
      </c>
      <c r="D64" s="8" t="s">
        <v>33</v>
      </c>
      <c r="F64" s="10" t="n">
        <v>62</v>
      </c>
      <c r="G64" s="8" t="n">
        <f aca="false">$A$72*($A$61*F64)</f>
        <v>8008.416</v>
      </c>
      <c r="H64" s="8" t="n">
        <f aca="false">$A$72*($C$61/100*H$1)-$G64</f>
        <v>6441.984</v>
      </c>
      <c r="I64" s="8" t="n">
        <f aca="false">$A$72*($C$61/100*I$1)-$G64</f>
        <v>4996.944</v>
      </c>
      <c r="J64" s="8" t="n">
        <f aca="false">$A$72*($C$61/100*J$1)-$G64</f>
        <v>3551.904</v>
      </c>
      <c r="K64" s="8" t="n">
        <f aca="false">$A$72*($C$61/100*K$1)-$G64</f>
        <v>2106.864</v>
      </c>
      <c r="L64" s="8" t="n">
        <f aca="false">$A$72*($C$61/100*L$1)-$G64</f>
        <v>661.824</v>
      </c>
    </row>
    <row r="65" customFormat="false" ht="12.75" hidden="false" customHeight="false" outlineLevel="0" collapsed="false">
      <c r="F65" s="10" t="n">
        <v>63</v>
      </c>
      <c r="G65" s="8" t="n">
        <f aca="false">$A$72*($A$61*F65)</f>
        <v>8137.584</v>
      </c>
      <c r="H65" s="8" t="n">
        <f aca="false">$A$72*($C$61/100*H$1)-$G65</f>
        <v>6312.816</v>
      </c>
      <c r="I65" s="8" t="n">
        <f aca="false">$A$72*($C$61/100*I$1)-$G65</f>
        <v>4867.776</v>
      </c>
      <c r="J65" s="8" t="n">
        <f aca="false">$A$72*($C$61/100*J$1)-$G65</f>
        <v>3422.736</v>
      </c>
      <c r="K65" s="8" t="n">
        <f aca="false">$A$72*($C$61/100*K$1)-$G65</f>
        <v>1977.696</v>
      </c>
      <c r="L65" s="8" t="n">
        <f aca="false">$A$72*($C$61/100*L$1)-$G65</f>
        <v>532.656000000001</v>
      </c>
    </row>
    <row r="66" customFormat="false" ht="12.75" hidden="false" customHeight="false" outlineLevel="0" collapsed="false">
      <c r="C66" s="14" t="s">
        <v>36</v>
      </c>
      <c r="F66" s="10" t="n">
        <v>64</v>
      </c>
      <c r="G66" s="8" t="n">
        <f aca="false">$A$72*($A$61*F66)</f>
        <v>8266.752</v>
      </c>
      <c r="H66" s="8" t="n">
        <f aca="false">$A$72*($C$61/100*H$1)-$G66</f>
        <v>6183.648</v>
      </c>
      <c r="I66" s="8" t="n">
        <f aca="false">$A$72*($C$61/100*I$1)-$G66</f>
        <v>4738.608</v>
      </c>
      <c r="J66" s="8" t="n">
        <f aca="false">$A$72*($C$61/100*J$1)-$G66</f>
        <v>3293.568</v>
      </c>
      <c r="K66" s="8" t="n">
        <f aca="false">$A$72*($C$61/100*K$1)-$G66</f>
        <v>1848.528</v>
      </c>
      <c r="L66" s="8" t="n">
        <f aca="false">$A$72*($C$61/100*L$1)-$G66</f>
        <v>403.488000000001</v>
      </c>
    </row>
    <row r="67" customFormat="false" ht="12.75" hidden="false" customHeight="false" outlineLevel="0" collapsed="false">
      <c r="C67" s="14" t="n">
        <f aca="false">669/100*20</f>
        <v>133.8</v>
      </c>
      <c r="D67" s="8" t="s">
        <v>33</v>
      </c>
      <c r="F67" s="10" t="n">
        <v>65</v>
      </c>
      <c r="G67" s="8" t="n">
        <f aca="false">$A$72*($A$61*F67)</f>
        <v>8395.92</v>
      </c>
      <c r="H67" s="8" t="n">
        <f aca="false">$A$72*($C$61/100*H$1)-$G67</f>
        <v>6054.48</v>
      </c>
      <c r="I67" s="8" t="n">
        <f aca="false">$A$72*($C$61/100*I$1)-$G67</f>
        <v>4609.44</v>
      </c>
      <c r="J67" s="8" t="n">
        <f aca="false">$A$72*($C$61/100*J$1)-$G67</f>
        <v>3164.4</v>
      </c>
      <c r="K67" s="8" t="n">
        <f aca="false">$A$72*($C$61/100*K$1)-$G67</f>
        <v>1719.36</v>
      </c>
      <c r="L67" s="8" t="n">
        <f aca="false">$A$72*($C$61/100*L$1)-$G67</f>
        <v>274.32</v>
      </c>
    </row>
    <row r="68" customFormat="false" ht="12.75" hidden="false" customHeight="false" outlineLevel="0" collapsed="false">
      <c r="F68" s="10" t="n">
        <v>66</v>
      </c>
      <c r="G68" s="8" t="n">
        <f aca="false">$A$72*($A$61*F68)</f>
        <v>8525.088</v>
      </c>
      <c r="H68" s="8" t="n">
        <f aca="false">$A$72*($C$61/100*H$1)-$G68</f>
        <v>5925.312</v>
      </c>
      <c r="I68" s="8" t="n">
        <f aca="false">$A$72*($C$61/100*I$1)-$G68</f>
        <v>4480.272</v>
      </c>
      <c r="J68" s="8" t="n">
        <f aca="false">$A$72*($C$61/100*J$1)-$G68</f>
        <v>3035.232</v>
      </c>
      <c r="K68" s="8" t="n">
        <f aca="false">$A$72*($C$61/100*K$1)-$G68</f>
        <v>1590.192</v>
      </c>
      <c r="L68" s="8" t="n">
        <f aca="false">$A$72*($C$61/100*L$1)-$G68</f>
        <v>145.152</v>
      </c>
    </row>
    <row r="69" customFormat="false" ht="12.75" hidden="false" customHeight="false" outlineLevel="0" collapsed="false">
      <c r="F69" s="10" t="n">
        <v>67</v>
      </c>
      <c r="G69" s="8" t="n">
        <f aca="false">$A$72*($A$61*F69)</f>
        <v>8654.256</v>
      </c>
      <c r="H69" s="8" t="n">
        <f aca="false">$A$72*($C$61/100*H$1)-$G69</f>
        <v>5796.144</v>
      </c>
      <c r="I69" s="8" t="n">
        <f aca="false">$A$72*($C$61/100*I$1)-$G69</f>
        <v>4351.104</v>
      </c>
      <c r="J69" s="8" t="n">
        <f aca="false">$A$72*($C$61/100*J$1)-$G69</f>
        <v>2906.064</v>
      </c>
      <c r="K69" s="8" t="n">
        <f aca="false">$A$72*($C$61/100*K$1)-$G69</f>
        <v>1461.024</v>
      </c>
      <c r="L69" s="8" t="n">
        <f aca="false">$A$72*($C$61/100*L$1)-$G69</f>
        <v>15.9840000000004</v>
      </c>
    </row>
    <row r="70" customFormat="false" ht="12.75" hidden="false" customHeight="false" outlineLevel="0" collapsed="false">
      <c r="F70" s="10" t="n">
        <v>68</v>
      </c>
      <c r="G70" s="8" t="n">
        <f aca="false">$A$72*($A$61*F70)</f>
        <v>8783.424</v>
      </c>
      <c r="H70" s="8" t="n">
        <f aca="false">$A$72*($C$61/100*H$1)-$G70</f>
        <v>5666.976</v>
      </c>
      <c r="I70" s="8" t="n">
        <f aca="false">$A$72*($C$61/100*I$1)-$G70</f>
        <v>4221.936</v>
      </c>
      <c r="J70" s="8" t="n">
        <f aca="false">$A$72*($C$61/100*J$1)-$G70</f>
        <v>2776.896</v>
      </c>
      <c r="K70" s="8" t="n">
        <f aca="false">$A$72*($C$61/100*K$1)-$G70</f>
        <v>1331.856</v>
      </c>
      <c r="L70" s="8" t="n">
        <f aca="false">$A$72*($C$61/100*L$1)-$G70</f>
        <v>-113.183999999999</v>
      </c>
    </row>
    <row r="71" customFormat="false" ht="12.75" hidden="false" customHeight="false" outlineLevel="0" collapsed="false">
      <c r="A71" s="14" t="s">
        <v>37</v>
      </c>
      <c r="C71" s="8" t="s">
        <v>38</v>
      </c>
      <c r="F71" s="10" t="n">
        <v>69</v>
      </c>
      <c r="G71" s="8" t="n">
        <f aca="false">$A$72*($A$61*F71)</f>
        <v>8912.592</v>
      </c>
      <c r="H71" s="8" t="n">
        <f aca="false">$A$72*($C$61/100*H$1)-$G71</f>
        <v>5537.808</v>
      </c>
      <c r="I71" s="8" t="n">
        <f aca="false">$A$72*($C$61/100*I$1)-$G71</f>
        <v>4092.768</v>
      </c>
      <c r="J71" s="8" t="n">
        <f aca="false">$A$72*($C$61/100*J$1)-$G71</f>
        <v>2647.728</v>
      </c>
      <c r="K71" s="8" t="n">
        <f aca="false">$A$72*($C$61/100*K$1)-$G71</f>
        <v>1202.688</v>
      </c>
    </row>
    <row r="72" customFormat="false" ht="12.75" hidden="false" customHeight="false" outlineLevel="0" collapsed="false">
      <c r="A72" s="14" t="n">
        <v>21.6</v>
      </c>
      <c r="B72" s="8" t="s">
        <v>39</v>
      </c>
      <c r="C72" s="8" t="n">
        <f aca="false">C61*A72/1000/2</f>
        <v>7.2252</v>
      </c>
      <c r="D72" s="8" t="s">
        <v>40</v>
      </c>
      <c r="F72" s="10" t="n">
        <v>70</v>
      </c>
      <c r="G72" s="8" t="n">
        <f aca="false">$A$72*($A$61*F72)</f>
        <v>9041.76</v>
      </c>
      <c r="H72" s="8" t="n">
        <f aca="false">$A$72*($C$61/100*H$1)-$G72</f>
        <v>5408.64</v>
      </c>
      <c r="I72" s="8" t="n">
        <f aca="false">$A$72*($C$61/100*I$1)-$G72</f>
        <v>3963.6</v>
      </c>
      <c r="J72" s="8" t="n">
        <f aca="false">$A$72*($C$61/100*J$1)-$G72</f>
        <v>2518.56</v>
      </c>
      <c r="K72" s="8" t="n">
        <f aca="false">$A$72*($C$61/100*K$1)-$G72</f>
        <v>1073.52</v>
      </c>
    </row>
    <row r="73" customFormat="false" ht="12.75" hidden="false" customHeight="false" outlineLevel="0" collapsed="false">
      <c r="A73" s="14"/>
      <c r="F73" s="10" t="n">
        <v>71</v>
      </c>
      <c r="G73" s="8" t="n">
        <f aca="false">$A$72*($A$61*F73)</f>
        <v>9170.928</v>
      </c>
      <c r="H73" s="8" t="n">
        <f aca="false">$A$72*($C$61/100*H$1)-$G73</f>
        <v>5279.472</v>
      </c>
      <c r="I73" s="8" t="n">
        <f aca="false">$A$72*($C$61/100*I$1)-$G73</f>
        <v>3834.432</v>
      </c>
      <c r="J73" s="8" t="n">
        <f aca="false">$A$72*($C$61/100*J$1)-$G73</f>
        <v>2389.392</v>
      </c>
      <c r="K73" s="8" t="n">
        <f aca="false">$A$72*($C$61/100*K$1)-$G73</f>
        <v>944.351999999999</v>
      </c>
    </row>
    <row r="74" customFormat="false" ht="12.75" hidden="false" customHeight="false" outlineLevel="0" collapsed="false">
      <c r="A74" s="14" t="s">
        <v>41</v>
      </c>
      <c r="B74" s="8" t="s">
        <v>42</v>
      </c>
      <c r="C74" s="8" t="s">
        <v>43</v>
      </c>
      <c r="F74" s="10" t="n">
        <v>72</v>
      </c>
      <c r="G74" s="8" t="n">
        <f aca="false">$A$72*($A$61*F74)</f>
        <v>9300.096</v>
      </c>
      <c r="H74" s="8" t="n">
        <f aca="false">$A$72*($C$61/100*H$1)-$G74</f>
        <v>5150.304</v>
      </c>
      <c r="I74" s="8" t="n">
        <f aca="false">$A$72*($C$61/100*I$1)-$G74</f>
        <v>3705.264</v>
      </c>
      <c r="J74" s="8" t="n">
        <f aca="false">$A$72*($C$61/100*J$1)-$G74</f>
        <v>2260.224</v>
      </c>
      <c r="K74" s="8" t="n">
        <f aca="false">$A$72*($C$61/100*K$1)-$G74</f>
        <v>815.183999999999</v>
      </c>
    </row>
    <row r="75" customFormat="false" ht="12.75" hidden="false" customHeight="false" outlineLevel="0" collapsed="false">
      <c r="A75" s="14" t="n">
        <f aca="false">11*1.78+20</f>
        <v>39.58</v>
      </c>
      <c r="B75" s="8" t="s">
        <v>44</v>
      </c>
      <c r="C75" s="8" t="n">
        <f aca="false">C64*A72/1000/2</f>
        <v>3.6126</v>
      </c>
      <c r="D75" s="8" t="s">
        <v>40</v>
      </c>
      <c r="F75" s="10" t="n">
        <v>73</v>
      </c>
      <c r="G75" s="8" t="n">
        <f aca="false">$A$72*($A$61*F75)</f>
        <v>9429.264</v>
      </c>
      <c r="H75" s="8" t="n">
        <f aca="false">$A$72*($C$61/100*H$1)-$G75</f>
        <v>5021.136</v>
      </c>
      <c r="I75" s="8" t="n">
        <f aca="false">$A$72*($C$61/100*I$1)-$G75</f>
        <v>3576.096</v>
      </c>
      <c r="J75" s="8" t="n">
        <f aca="false">$A$72*($C$61/100*J$1)-$G75</f>
        <v>2131.056</v>
      </c>
      <c r="K75" s="8" t="n">
        <f aca="false">$A$72*($C$61/100*K$1)-$G75</f>
        <v>686.016</v>
      </c>
    </row>
    <row r="76" customFormat="false" ht="12.75" hidden="false" customHeight="false" outlineLevel="0" collapsed="false">
      <c r="F76" s="10" t="n">
        <v>74</v>
      </c>
      <c r="G76" s="8" t="n">
        <f aca="false">$A$72*($A$61*F76)</f>
        <v>9558.432</v>
      </c>
      <c r="H76" s="8" t="n">
        <f aca="false">$A$72*($C$61/100*H$1)-$G76</f>
        <v>4891.968</v>
      </c>
      <c r="I76" s="8" t="n">
        <f aca="false">$A$72*($C$61/100*I$1)-$G76</f>
        <v>3446.928</v>
      </c>
      <c r="J76" s="8" t="n">
        <f aca="false">$A$72*($C$61/100*J$1)-$G76</f>
        <v>2001.888</v>
      </c>
      <c r="K76" s="8" t="n">
        <f aca="false">$A$72*($C$61/100*K$1)-$G76</f>
        <v>556.848</v>
      </c>
    </row>
    <row r="77" customFormat="false" ht="12.75" hidden="false" customHeight="false" outlineLevel="0" collapsed="false">
      <c r="C77" s="0" t="s">
        <v>45</v>
      </c>
      <c r="F77" s="10" t="n">
        <v>75</v>
      </c>
      <c r="G77" s="8" t="n">
        <f aca="false">$A$72*($A$61*F77)</f>
        <v>9687.6</v>
      </c>
      <c r="H77" s="8" t="n">
        <f aca="false">$A$72*($C$61/100*H$1)-$G77</f>
        <v>4762.8</v>
      </c>
      <c r="I77" s="8" t="n">
        <f aca="false">$A$72*($C$61/100*I$1)-$G77</f>
        <v>3317.76</v>
      </c>
      <c r="J77" s="8" t="n">
        <f aca="false">$A$72*($C$61/100*J$1)-$G77</f>
        <v>1872.72</v>
      </c>
      <c r="K77" s="8" t="n">
        <f aca="false">$A$72*($C$61/100*K$1)-$G77</f>
        <v>427.679999999999</v>
      </c>
    </row>
    <row r="78" customFormat="false" ht="12.75" hidden="false" customHeight="false" outlineLevel="0" collapsed="false">
      <c r="C78" s="16" t="n">
        <f aca="false">C67*A75/1000/100*20</f>
        <v>1.0591608</v>
      </c>
      <c r="D78" s="8" t="s">
        <v>40</v>
      </c>
      <c r="F78" s="10" t="n">
        <v>76</v>
      </c>
      <c r="G78" s="8" t="n">
        <f aca="false">$A$72*($A$61*F78)</f>
        <v>9816.768</v>
      </c>
      <c r="H78" s="8" t="n">
        <f aca="false">$A$72*($C$61/100*H$1)-$G78</f>
        <v>4633.632</v>
      </c>
      <c r="I78" s="8" t="n">
        <f aca="false">$A$72*($C$61/100*I$1)-$G78</f>
        <v>3188.592</v>
      </c>
      <c r="J78" s="8" t="n">
        <f aca="false">$A$72*($C$61/100*J$1)-$G78</f>
        <v>1743.552</v>
      </c>
      <c r="K78" s="8" t="n">
        <f aca="false">$A$72*($C$61/100*K$1)-$G78</f>
        <v>298.511999999999</v>
      </c>
    </row>
    <row r="79" customFormat="false" ht="12.75" hidden="false" customHeight="false" outlineLevel="0" collapsed="false">
      <c r="F79" s="10" t="n">
        <v>77</v>
      </c>
      <c r="G79" s="8" t="n">
        <f aca="false">$A$72*($A$61*F79)</f>
        <v>9945.936</v>
      </c>
      <c r="H79" s="8" t="n">
        <f aca="false">$A$72*($C$61/100*H$1)-$G79</f>
        <v>4504.464</v>
      </c>
      <c r="I79" s="8" t="n">
        <f aca="false">$A$72*($C$61/100*I$1)-$G79</f>
        <v>3059.424</v>
      </c>
      <c r="J79" s="8" t="n">
        <f aca="false">$A$72*($C$61/100*J$1)-$G79</f>
        <v>1614.384</v>
      </c>
      <c r="K79" s="8" t="n">
        <f aca="false">$A$72*($C$61/100*K$1)-$G79</f>
        <v>169.343999999999</v>
      </c>
    </row>
    <row r="80" customFormat="false" ht="12.75" hidden="false" customHeight="false" outlineLevel="0" collapsed="false">
      <c r="F80" s="10" t="n">
        <v>78</v>
      </c>
      <c r="G80" s="8" t="n">
        <f aca="false">$A$72*($A$61*F80)</f>
        <v>10075.104</v>
      </c>
      <c r="H80" s="8" t="n">
        <f aca="false">$A$72*($C$61/100*H$1)-$G80</f>
        <v>4375.296</v>
      </c>
      <c r="I80" s="8" t="n">
        <f aca="false">$A$72*($C$61/100*I$1)-$G80</f>
        <v>2930.256</v>
      </c>
      <c r="J80" s="8" t="n">
        <f aca="false">$A$72*($C$61/100*J$1)-$G80</f>
        <v>1485.216</v>
      </c>
      <c r="K80" s="8" t="n">
        <f aca="false">$A$72*($C$61/100*K$1)-$G80</f>
        <v>40.1759999999995</v>
      </c>
    </row>
    <row r="81" customFormat="false" ht="12.75" hidden="false" customHeight="false" outlineLevel="0" collapsed="false">
      <c r="F81" s="10" t="n">
        <v>79</v>
      </c>
      <c r="G81" s="8" t="n">
        <f aca="false">$A$72*($A$61*F81)</f>
        <v>10204.272</v>
      </c>
      <c r="H81" s="8" t="n">
        <f aca="false">$A$72*($C$61/100*H$1)-$G81</f>
        <v>4246.128</v>
      </c>
      <c r="I81" s="8" t="n">
        <f aca="false">$A$72*($C$61/100*I$1)-$G81</f>
        <v>2801.088</v>
      </c>
      <c r="J81" s="8" t="n">
        <f aca="false">$A$72*($C$61/100*J$1)-$G81</f>
        <v>1356.048</v>
      </c>
      <c r="K81" s="8" t="n">
        <f aca="false">$A$72*($C$61/100*K$1)-$G81</f>
        <v>-88.9920000000002</v>
      </c>
    </row>
    <row r="82" customFormat="false" ht="12.75" hidden="false" customHeight="false" outlineLevel="0" collapsed="false">
      <c r="F82" s="10" t="n">
        <v>80</v>
      </c>
      <c r="G82" s="8" t="n">
        <f aca="false">$A$72*($A$61*F82)</f>
        <v>10333.44</v>
      </c>
      <c r="H82" s="8" t="n">
        <f aca="false">$A$72*($C$61/100*H$1)-$G82</f>
        <v>4116.96</v>
      </c>
      <c r="I82" s="8" t="n">
        <f aca="false">$A$72*($C$61/100*I$1)-$G82</f>
        <v>2671.92</v>
      </c>
      <c r="J82" s="8" t="n">
        <f aca="false">$A$72*($C$61/100*J$1)-$G82</f>
        <v>1226.88</v>
      </c>
    </row>
    <row r="83" customFormat="false" ht="12.75" hidden="false" customHeight="false" outlineLevel="0" collapsed="false">
      <c r="F83" s="10" t="n">
        <v>81</v>
      </c>
      <c r="G83" s="8" t="n">
        <f aca="false">$A$72*($A$61*F83)</f>
        <v>10462.608</v>
      </c>
      <c r="H83" s="8" t="n">
        <f aca="false">$A$72*($C$61/100*H$1)-$G83</f>
        <v>3987.792</v>
      </c>
      <c r="I83" s="8" t="n">
        <f aca="false">$A$72*($C$61/100*I$1)-$G83</f>
        <v>2542.752</v>
      </c>
      <c r="J83" s="8" t="n">
        <f aca="false">$A$72*($C$61/100*J$1)-$G83</f>
        <v>1097.712</v>
      </c>
    </row>
    <row r="84" customFormat="false" ht="12.75" hidden="false" customHeight="false" outlineLevel="0" collapsed="false">
      <c r="F84" s="10" t="n">
        <v>82</v>
      </c>
      <c r="G84" s="8" t="n">
        <f aca="false">$A$72*($A$61*F84)</f>
        <v>10591.776</v>
      </c>
      <c r="H84" s="8" t="n">
        <f aca="false">$A$72*($C$61/100*H$1)-$G84</f>
        <v>3858.624</v>
      </c>
      <c r="I84" s="8" t="n">
        <f aca="false">$A$72*($C$61/100*I$1)-$G84</f>
        <v>2413.584</v>
      </c>
      <c r="J84" s="8" t="n">
        <f aca="false">$A$72*($C$61/100*J$1)-$G84</f>
        <v>968.544</v>
      </c>
    </row>
    <row r="85" customFormat="false" ht="12.75" hidden="false" customHeight="false" outlineLevel="0" collapsed="false">
      <c r="F85" s="10" t="n">
        <v>83</v>
      </c>
      <c r="G85" s="8" t="n">
        <f aca="false">$A$72*($A$61*F85)</f>
        <v>10720.944</v>
      </c>
      <c r="H85" s="8" t="n">
        <f aca="false">$A$72*($C$61/100*H$1)-$G85</f>
        <v>3729.456</v>
      </c>
      <c r="I85" s="8" t="n">
        <f aca="false">$A$72*($C$61/100*I$1)-$G85</f>
        <v>2284.416</v>
      </c>
      <c r="J85" s="8" t="n">
        <f aca="false">$A$72*($C$61/100*J$1)-$G85</f>
        <v>839.376</v>
      </c>
    </row>
    <row r="86" customFormat="false" ht="12.75" hidden="false" customHeight="false" outlineLevel="0" collapsed="false">
      <c r="F86" s="10" t="n">
        <v>84</v>
      </c>
      <c r="G86" s="8" t="n">
        <f aca="false">$A$72*($A$61*F86)</f>
        <v>10850.112</v>
      </c>
      <c r="H86" s="8" t="n">
        <f aca="false">$A$72*($C$61/100*H$1)-$G86</f>
        <v>3600.288</v>
      </c>
      <c r="I86" s="8" t="n">
        <f aca="false">$A$72*($C$61/100*I$1)-$G86</f>
        <v>2155.248</v>
      </c>
      <c r="J86" s="8" t="n">
        <f aca="false">$A$72*($C$61/100*J$1)-$G86</f>
        <v>710.208000000001</v>
      </c>
    </row>
    <row r="87" customFormat="false" ht="12.75" hidden="false" customHeight="false" outlineLevel="0" collapsed="false">
      <c r="A87" s="0" t="n">
        <f aca="false">1.16*39.58</f>
        <v>45.9128</v>
      </c>
      <c r="B87" s="0" t="s">
        <v>46</v>
      </c>
      <c r="F87" s="10" t="n">
        <v>85</v>
      </c>
      <c r="G87" s="8" t="n">
        <f aca="false">$A$72*($A$61*F87)</f>
        <v>10979.28</v>
      </c>
      <c r="H87" s="8" t="n">
        <f aca="false">$A$72*($C$61/100*H$1)-$G87</f>
        <v>3471.12</v>
      </c>
      <c r="I87" s="8" t="n">
        <f aca="false">$A$72*($C$61/100*I$1)-$G87</f>
        <v>2026.08</v>
      </c>
      <c r="J87" s="8" t="n">
        <f aca="false">$A$72*($C$61/100*J$1)-$G87</f>
        <v>581.040000000001</v>
      </c>
    </row>
    <row r="88" customFormat="false" ht="12.75" hidden="false" customHeight="false" outlineLevel="0" collapsed="false">
      <c r="A88" s="0" t="n">
        <f aca="false">A87*20</f>
        <v>918.256</v>
      </c>
      <c r="B88" s="0" t="s">
        <v>47</v>
      </c>
      <c r="F88" s="10" t="n">
        <v>86</v>
      </c>
      <c r="G88" s="8" t="n">
        <f aca="false">$A$72*($A$61*F88)</f>
        <v>11108.448</v>
      </c>
      <c r="H88" s="8" t="n">
        <f aca="false">$A$72*($C$61/100*H$1)-$G88</f>
        <v>3341.952</v>
      </c>
      <c r="I88" s="8" t="n">
        <f aca="false">$A$72*($C$61/100*I$1)-$G88</f>
        <v>1896.912</v>
      </c>
      <c r="J88" s="8" t="n">
        <f aca="false">$A$72*($C$61/100*J$1)-$G88</f>
        <v>451.871999999999</v>
      </c>
    </row>
    <row r="89" customFormat="false" ht="12.75" hidden="false" customHeight="false" outlineLevel="0" collapsed="false">
      <c r="F89" s="10" t="n">
        <v>87</v>
      </c>
      <c r="G89" s="8" t="n">
        <f aca="false">$A$72*($A$61*F89)</f>
        <v>11237.616</v>
      </c>
      <c r="H89" s="8" t="n">
        <f aca="false">$A$72*($C$61/100*H$1)-$G89</f>
        <v>3212.784</v>
      </c>
      <c r="I89" s="8" t="n">
        <f aca="false">$A$72*($C$61/100*I$1)-$G89</f>
        <v>1767.744</v>
      </c>
      <c r="J89" s="8" t="n">
        <f aca="false">$A$72*($C$61/100*J$1)-$G89</f>
        <v>322.704000000002</v>
      </c>
    </row>
    <row r="90" customFormat="false" ht="12.75" hidden="false" customHeight="false" outlineLevel="0" collapsed="false">
      <c r="F90" s="10" t="n">
        <v>88</v>
      </c>
      <c r="G90" s="8" t="n">
        <f aca="false">$A$72*($A$61*F90)</f>
        <v>11366.784</v>
      </c>
      <c r="H90" s="8" t="n">
        <f aca="false">$A$72*($C$61/100*H$1)-$G90</f>
        <v>3083.616</v>
      </c>
      <c r="I90" s="8" t="n">
        <f aca="false">$A$72*($C$61/100*I$1)-$G90</f>
        <v>1638.576</v>
      </c>
      <c r="J90" s="8" t="n">
        <f aca="false">$A$72*($C$61/100*J$1)-$G90</f>
        <v>193.536</v>
      </c>
    </row>
    <row r="91" customFormat="false" ht="12.75" hidden="false" customHeight="false" outlineLevel="0" collapsed="false">
      <c r="F91" s="10" t="n">
        <v>89</v>
      </c>
      <c r="G91" s="8" t="n">
        <f aca="false">$A$72*($A$61*F91)</f>
        <v>11495.952</v>
      </c>
      <c r="H91" s="8" t="n">
        <f aca="false">$A$72*($C$61/100*H$1)-$G91</f>
        <v>2954.448</v>
      </c>
      <c r="I91" s="8" t="n">
        <f aca="false">$A$72*($C$61/100*I$1)-$G91</f>
        <v>1509.408</v>
      </c>
      <c r="J91" s="8" t="n">
        <f aca="false">$A$72*($C$61/100*J$1)-$G91</f>
        <v>64.3680000000004</v>
      </c>
    </row>
    <row r="92" customFormat="false" ht="12.75" hidden="false" customHeight="false" outlineLevel="0" collapsed="false">
      <c r="F92" s="10" t="n">
        <v>90</v>
      </c>
      <c r="G92" s="8" t="n">
        <f aca="false">$A$72*($A$61*F92)</f>
        <v>11625.12</v>
      </c>
      <c r="H92" s="8" t="n">
        <f aca="false">$A$72*($C$61/100*H$1)-$G92</f>
        <v>2825.28</v>
      </c>
      <c r="I92" s="8" t="n">
        <f aca="false">$A$72*($C$61/100*I$1)-$G92</f>
        <v>1380.24</v>
      </c>
      <c r="J92" s="8" t="n">
        <f aca="false">$A$72*($C$61/100*J$1)-$G92</f>
        <v>-64.8000000000011</v>
      </c>
    </row>
    <row r="93" customFormat="false" ht="12.75" hidden="false" customHeight="false" outlineLevel="0" collapsed="false">
      <c r="F93" s="10" t="n">
        <v>91</v>
      </c>
      <c r="G93" s="8" t="n">
        <f aca="false">$A$72*($A$61*F93)</f>
        <v>11754.288</v>
      </c>
      <c r="H93" s="8" t="n">
        <f aca="false">$A$72*($C$61/100*H$1)-$G93</f>
        <v>2696.112</v>
      </c>
      <c r="I93" s="8" t="n">
        <f aca="false">$A$72*($C$61/100*I$1)-$G93</f>
        <v>1251.072</v>
      </c>
    </row>
    <row r="94" customFormat="false" ht="12.75" hidden="false" customHeight="false" outlineLevel="0" collapsed="false">
      <c r="F94" s="10" t="n">
        <v>92</v>
      </c>
      <c r="G94" s="8" t="n">
        <f aca="false">$A$72*($A$61*F94)</f>
        <v>11883.456</v>
      </c>
      <c r="H94" s="8" t="n">
        <f aca="false">$A$72*($C$61/100*H$1)-$G94</f>
        <v>2566.944</v>
      </c>
      <c r="I94" s="8" t="n">
        <f aca="false">$A$72*($C$61/100*I$1)-$G94</f>
        <v>1121.904</v>
      </c>
    </row>
    <row r="95" customFormat="false" ht="12.75" hidden="false" customHeight="false" outlineLevel="0" collapsed="false">
      <c r="F95" s="10" t="n">
        <v>93</v>
      </c>
      <c r="G95" s="8" t="n">
        <f aca="false">$A$72*($A$61*F95)</f>
        <v>12012.624</v>
      </c>
      <c r="H95" s="8" t="n">
        <f aca="false">$A$72*($C$61/100*H$1)-$G95</f>
        <v>2437.776</v>
      </c>
      <c r="I95" s="8" t="n">
        <f aca="false">$A$72*($C$61/100*I$1)-$G95</f>
        <v>992.736000000001</v>
      </c>
    </row>
    <row r="96" customFormat="false" ht="12.75" hidden="false" customHeight="false" outlineLevel="0" collapsed="false">
      <c r="F96" s="10" t="n">
        <v>94</v>
      </c>
      <c r="G96" s="8" t="n">
        <f aca="false">$A$72*($A$61*F96)</f>
        <v>12141.792</v>
      </c>
      <c r="H96" s="8" t="n">
        <f aca="false">$A$72*($C$61/100*H$1)-$G96</f>
        <v>2308.608</v>
      </c>
      <c r="I96" s="8" t="n">
        <f aca="false">$A$72*($C$61/100*I$1)-$G96</f>
        <v>863.567999999999</v>
      </c>
    </row>
    <row r="97" customFormat="false" ht="12.75" hidden="false" customHeight="false" outlineLevel="0" collapsed="false">
      <c r="A97" s="0" t="s">
        <v>48</v>
      </c>
      <c r="F97" s="10" t="n">
        <v>95</v>
      </c>
      <c r="G97" s="8" t="n">
        <f aca="false">$A$72*($A$61*F97)</f>
        <v>12270.96</v>
      </c>
      <c r="H97" s="8" t="n">
        <f aca="false">$A$72*($C$61/100*H$1)-$G97</f>
        <v>2179.44</v>
      </c>
      <c r="I97" s="8" t="n">
        <f aca="false">$A$72*($C$61/100*I$1)-$G97</f>
        <v>734.4</v>
      </c>
    </row>
    <row r="98" customFormat="false" ht="12.75" hidden="false" customHeight="false" outlineLevel="0" collapsed="false">
      <c r="A98" s="0" t="n">
        <f aca="false">($C$61*$A$72)/($A$63*$A$75)/60</f>
        <v>5.24559599937273</v>
      </c>
      <c r="B98" s="0" t="s">
        <v>49</v>
      </c>
      <c r="C98" s="0" t="n">
        <f aca="false">A98*30</f>
        <v>157.367879981182</v>
      </c>
      <c r="F98" s="10" t="n">
        <v>96</v>
      </c>
      <c r="G98" s="8" t="n">
        <f aca="false">$A$72*($A$61*F98)</f>
        <v>12400.128</v>
      </c>
      <c r="H98" s="8" t="n">
        <f aca="false">$A$72*($C$61/100*H$1)-$G98</f>
        <v>2050.272</v>
      </c>
      <c r="I98" s="8" t="n">
        <f aca="false">$A$72*($C$61/100*I$1)-$G98</f>
        <v>605.231999999998</v>
      </c>
    </row>
    <row r="99" customFormat="false" ht="12.75" hidden="false" customHeight="false" outlineLevel="0" collapsed="false">
      <c r="F99" s="10" t="n">
        <v>97</v>
      </c>
      <c r="G99" s="8" t="n">
        <f aca="false">$A$72*($A$61*F99)</f>
        <v>12529.296</v>
      </c>
      <c r="H99" s="8" t="n">
        <f aca="false">$A$72*($C$61/100*H$1)-$G99</f>
        <v>1921.104</v>
      </c>
      <c r="I99" s="8" t="n">
        <f aca="false">$A$72*($C$61/100*I$1)-$G99</f>
        <v>476.063999999999</v>
      </c>
    </row>
    <row r="100" customFormat="false" ht="12.75" hidden="false" customHeight="false" outlineLevel="0" collapsed="false">
      <c r="F100" s="10" t="n">
        <v>98</v>
      </c>
      <c r="G100" s="8" t="n">
        <f aca="false">$A$72*($A$61*F100)</f>
        <v>12658.464</v>
      </c>
      <c r="H100" s="8" t="n">
        <f aca="false">$A$72*($C$61/100*H$1)-$G100</f>
        <v>1791.936</v>
      </c>
      <c r="I100" s="8" t="n">
        <f aca="false">$A$72*($C$61/100*I$1)-$G100</f>
        <v>346.895999999999</v>
      </c>
    </row>
    <row r="101" customFormat="false" ht="12.75" hidden="false" customHeight="false" outlineLevel="0" collapsed="false">
      <c r="F101" s="10" t="n">
        <v>99</v>
      </c>
      <c r="G101" s="8" t="n">
        <f aca="false">$A$72*($A$61*F101)</f>
        <v>12787.632</v>
      </c>
      <c r="H101" s="8" t="n">
        <f aca="false">$A$72*($C$61/100*H$1)-$G101</f>
        <v>1662.768</v>
      </c>
      <c r="I101" s="8" t="n">
        <f aca="false">$A$72*($C$61/100*I$1)-$G101</f>
        <v>217.727999999997</v>
      </c>
    </row>
    <row r="102" customFormat="false" ht="12.75" hidden="false" customHeight="false" outlineLevel="0" collapsed="false">
      <c r="F102" s="10" t="n">
        <v>100</v>
      </c>
      <c r="G102" s="8" t="n">
        <f aca="false">$A$72*($A$61*F102)</f>
        <v>12916.8</v>
      </c>
      <c r="H102" s="8" t="n">
        <f aca="false">$A$72*($C$61/100*H$1)-$G102</f>
        <v>1533.6</v>
      </c>
      <c r="I102" s="8" t="n">
        <f aca="false">$A$72*($C$61/100*I$1)-$G102</f>
        <v>88.5599999999995</v>
      </c>
    </row>
    <row r="103" customFormat="false" ht="12.75" hidden="false" customHeight="false" outlineLevel="0" collapsed="false">
      <c r="F103" s="10" t="n">
        <v>101</v>
      </c>
      <c r="G103" s="8" t="n">
        <f aca="false">$A$72*($A$61*F103)</f>
        <v>13045.968</v>
      </c>
      <c r="H103" s="8" t="n">
        <f aca="false">$A$72*($C$61/100*H$1)-$G103</f>
        <v>1404.432</v>
      </c>
      <c r="I103" s="8" t="n">
        <f aca="false">$A$72*($C$61/100*I$1)-$G103</f>
        <v>-40.6080000000002</v>
      </c>
    </row>
    <row r="104" customFormat="false" ht="12.75" hidden="false" customHeight="false" outlineLevel="0" collapsed="false">
      <c r="F104" s="10" t="n">
        <v>102</v>
      </c>
      <c r="G104" s="8" t="n">
        <f aca="false">$A$72*($A$61*F104)</f>
        <v>13175.136</v>
      </c>
      <c r="H104" s="8" t="n">
        <f aca="false">$A$72*($C$61/100*H$1)-$G104</f>
        <v>1275.264</v>
      </c>
    </row>
    <row r="105" customFormat="false" ht="12.75" hidden="false" customHeight="false" outlineLevel="0" collapsed="false">
      <c r="F105" s="10" t="n">
        <v>103</v>
      </c>
      <c r="G105" s="8" t="n">
        <f aca="false">$A$72*($A$61*F105)</f>
        <v>13304.304</v>
      </c>
      <c r="H105" s="8" t="n">
        <f aca="false">$A$72*($C$61/100*H$1)-$G105</f>
        <v>1146.096</v>
      </c>
    </row>
    <row r="106" customFormat="false" ht="12.75" hidden="false" customHeight="false" outlineLevel="0" collapsed="false">
      <c r="F106" s="10" t="n">
        <v>104</v>
      </c>
      <c r="G106" s="8" t="n">
        <f aca="false">$A$72*($A$61*F106)</f>
        <v>13433.472</v>
      </c>
      <c r="H106" s="8" t="n">
        <f aca="false">$A$72*($C$61/100*H$1)-$G106</f>
        <v>1016.928</v>
      </c>
    </row>
    <row r="107" customFormat="false" ht="12.75" hidden="false" customHeight="false" outlineLevel="0" collapsed="false">
      <c r="F107" s="10" t="n">
        <v>105</v>
      </c>
      <c r="G107" s="8" t="n">
        <f aca="false">$A$72*($A$61*F107)</f>
        <v>13562.64</v>
      </c>
      <c r="H107" s="8" t="n">
        <f aca="false">$A$72*($C$61/100*H$1)-$G107</f>
        <v>887.759999999998</v>
      </c>
    </row>
    <row r="108" customFormat="false" ht="12.75" hidden="false" customHeight="false" outlineLevel="0" collapsed="false">
      <c r="F108" s="10" t="n">
        <v>106</v>
      </c>
      <c r="G108" s="8" t="n">
        <f aca="false">$A$72*($A$61*F108)</f>
        <v>13691.808</v>
      </c>
      <c r="H108" s="8" t="n">
        <f aca="false">$A$72*($C$61/100*H$1)-$G108</f>
        <v>758.592000000001</v>
      </c>
    </row>
    <row r="109" customFormat="false" ht="12.75" hidden="false" customHeight="false" outlineLevel="0" collapsed="false">
      <c r="F109" s="10" t="n">
        <v>107</v>
      </c>
      <c r="G109" s="8" t="n">
        <f aca="false">$A$72*($A$61*F109)</f>
        <v>13820.976</v>
      </c>
      <c r="H109" s="8" t="n">
        <f aca="false">$A$72*($C$61/100*H$1)-$G109</f>
        <v>629.424000000001</v>
      </c>
    </row>
    <row r="110" customFormat="false" ht="12.75" hidden="false" customHeight="false" outlineLevel="0" collapsed="false">
      <c r="F110" s="10" t="n">
        <v>108</v>
      </c>
      <c r="G110" s="8" t="n">
        <f aca="false">$A$72*($A$61*F110)</f>
        <v>13950.144</v>
      </c>
      <c r="H110" s="8" t="n">
        <f aca="false">$A$72*($C$61/100*H$1)-$G110</f>
        <v>500.255999999999</v>
      </c>
    </row>
    <row r="111" customFormat="false" ht="12.75" hidden="false" customHeight="false" outlineLevel="0" collapsed="false">
      <c r="F111" s="10" t="n">
        <v>109</v>
      </c>
      <c r="G111" s="8" t="n">
        <f aca="false">$A$72*($A$61*F111)</f>
        <v>14079.312</v>
      </c>
      <c r="H111" s="8" t="n">
        <f aca="false">$A$72*($C$61/100*H$1)-$G111</f>
        <v>371.088</v>
      </c>
    </row>
    <row r="112" customFormat="false" ht="12.75" hidden="false" customHeight="false" outlineLevel="0" collapsed="false">
      <c r="F112" s="10" t="n">
        <v>110</v>
      </c>
      <c r="G112" s="8" t="n">
        <f aca="false">$A$72*($A$61*F112)</f>
        <v>14208.48</v>
      </c>
      <c r="H112" s="8" t="n">
        <f aca="false">$A$72*($C$61/100*H$1)-$G112</f>
        <v>241.919999999998</v>
      </c>
    </row>
    <row r="113" customFormat="false" ht="12.75" hidden="false" customHeight="false" outlineLevel="0" collapsed="false">
      <c r="F113" s="10" t="n">
        <v>111</v>
      </c>
      <c r="G113" s="8" t="n">
        <f aca="false">$A$72*($A$61*F113)</f>
        <v>14337.648</v>
      </c>
      <c r="H113" s="8" t="n">
        <f aca="false">$A$72*($C$61/100*H$1)-$G113</f>
        <v>112.751999999999</v>
      </c>
    </row>
    <row r="114" customFormat="false" ht="12.75" hidden="false" customHeight="false" outlineLevel="0" collapsed="false">
      <c r="F114" s="10" t="n">
        <v>112</v>
      </c>
      <c r="G114" s="8" t="n">
        <f aca="false">$A$72*($A$61*F114)</f>
        <v>14466.816</v>
      </c>
      <c r="H114" s="8" t="n">
        <f aca="false">$A$72*($C$61/100*H$1)-$G114</f>
        <v>-16.4159999999993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2025-07-10T09:32:09Z</dcterms:created>
  <dc:creator>Markus Prölss</dc:creator>
  <dc:description/>
  <dc:language>de-CH</dc:language>
  <cp:lastModifiedBy/>
  <dcterms:modified xsi:type="dcterms:W3CDTF">2025-12-20T10:57:08Z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